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♣♣기타다운\결산\"/>
    </mc:Choice>
  </mc:AlternateContent>
  <xr:revisionPtr revIDLastSave="0" documentId="13_ncr:1_{87BD85BC-D552-4AA2-AFAC-53817E538723}" xr6:coauthVersionLast="36" xr6:coauthVersionMax="36" xr10:uidLastSave="{00000000-0000-0000-0000-000000000000}"/>
  <bookViews>
    <workbookView xWindow="0" yWindow="0" windowWidth="28545" windowHeight="11820" xr2:uid="{00000000-000D-0000-FFFF-FFFF00000000}"/>
  </bookViews>
  <sheets>
    <sheet name="2023년 결산" sheetId="1" r:id="rId1"/>
    <sheet name="세입결산서" sheetId="4" r:id="rId2"/>
    <sheet name="세출결산서" sheetId="5" r:id="rId3"/>
  </sheets>
  <definedNames>
    <definedName name="_xlnm.Print_Area" localSheetId="0">'2023년 결산'!$A$1:$R$20</definedName>
    <definedName name="_xlnm.Print_Area" localSheetId="1">세입결산서!$B$1:$J$42</definedName>
    <definedName name="_xlnm.Print_Area" localSheetId="2">세출결산서!$B$1:$I$184</definedName>
    <definedName name="_xlnm.Print_Titles" localSheetId="1">세입결산서!$2:$3</definedName>
    <definedName name="_xlnm.Print_Titles" localSheetId="2">세출결산서!$5:$6</definedName>
  </definedNames>
  <calcPr calcId="191029"/>
</workbook>
</file>

<file path=xl/calcChain.xml><?xml version="1.0" encoding="utf-8"?>
<calcChain xmlns="http://schemas.openxmlformats.org/spreadsheetml/2006/main">
  <c r="I7" i="5" l="1"/>
  <c r="I8" i="5"/>
  <c r="F9" i="5"/>
  <c r="G9" i="5"/>
  <c r="H9" i="5"/>
  <c r="I9" i="5"/>
  <c r="I10" i="5"/>
  <c r="I11" i="5"/>
  <c r="F12" i="5"/>
  <c r="G12" i="5"/>
  <c r="H12" i="5"/>
  <c r="I12" i="5"/>
  <c r="I13" i="5"/>
  <c r="I14" i="5"/>
  <c r="F15" i="5"/>
  <c r="G15" i="5"/>
  <c r="H15" i="5"/>
  <c r="I15" i="5"/>
  <c r="I16" i="5"/>
  <c r="I25" i="5" s="1"/>
  <c r="I17" i="5"/>
  <c r="F18" i="5"/>
  <c r="G18" i="5"/>
  <c r="G27" i="5" s="1"/>
  <c r="G63" i="5" s="1"/>
  <c r="H18" i="5"/>
  <c r="I18" i="5"/>
  <c r="I19" i="5"/>
  <c r="I20" i="5"/>
  <c r="F21" i="5"/>
  <c r="G21" i="5"/>
  <c r="H21" i="5"/>
  <c r="I21" i="5"/>
  <c r="I22" i="5"/>
  <c r="I23" i="5"/>
  <c r="F24" i="5"/>
  <c r="G24" i="5"/>
  <c r="H24" i="5"/>
  <c r="I24" i="5"/>
  <c r="F25" i="5"/>
  <c r="G25" i="5"/>
  <c r="H25" i="5"/>
  <c r="F26" i="5"/>
  <c r="G26" i="5"/>
  <c r="H26" i="5"/>
  <c r="I26" i="5"/>
  <c r="F27" i="5"/>
  <c r="F63" i="5" s="1"/>
  <c r="H27" i="5"/>
  <c r="I27" i="5"/>
  <c r="I28" i="5"/>
  <c r="I29" i="5"/>
  <c r="F30" i="5"/>
  <c r="G30" i="5"/>
  <c r="H30" i="5"/>
  <c r="I30" i="5"/>
  <c r="I31" i="5"/>
  <c r="I32" i="5"/>
  <c r="F33" i="5"/>
  <c r="G33" i="5"/>
  <c r="H33" i="5"/>
  <c r="I33" i="5"/>
  <c r="I36" i="5" s="1"/>
  <c r="F34" i="5"/>
  <c r="G34" i="5"/>
  <c r="H34" i="5"/>
  <c r="I34" i="5"/>
  <c r="F35" i="5"/>
  <c r="G35" i="5"/>
  <c r="H35" i="5"/>
  <c r="I35" i="5"/>
  <c r="F36" i="5"/>
  <c r="I37" i="5"/>
  <c r="I58" i="5" s="1"/>
  <c r="I38" i="5"/>
  <c r="I59" i="5" s="1"/>
  <c r="I62" i="5" s="1"/>
  <c r="F39" i="5"/>
  <c r="G39" i="5"/>
  <c r="H39" i="5"/>
  <c r="I39" i="5"/>
  <c r="I40" i="5"/>
  <c r="I41" i="5"/>
  <c r="F42" i="5"/>
  <c r="G42" i="5"/>
  <c r="H42" i="5"/>
  <c r="H60" i="5" s="1"/>
  <c r="H63" i="5" s="1"/>
  <c r="I42" i="5"/>
  <c r="I43" i="5"/>
  <c r="I44" i="5"/>
  <c r="F45" i="5"/>
  <c r="G45" i="5"/>
  <c r="H45" i="5"/>
  <c r="I45" i="5"/>
  <c r="I46" i="5"/>
  <c r="I47" i="5"/>
  <c r="F48" i="5"/>
  <c r="G48" i="5"/>
  <c r="H48" i="5"/>
  <c r="I48" i="5"/>
  <c r="I49" i="5"/>
  <c r="I50" i="5"/>
  <c r="F51" i="5"/>
  <c r="I51" i="5" s="1"/>
  <c r="I52" i="5"/>
  <c r="I53" i="5"/>
  <c r="F54" i="5"/>
  <c r="G54" i="5"/>
  <c r="H54" i="5"/>
  <c r="I54" i="5"/>
  <c r="I55" i="5"/>
  <c r="I56" i="5"/>
  <c r="F57" i="5"/>
  <c r="I57" i="5" s="1"/>
  <c r="G57" i="5"/>
  <c r="G60" i="5" s="1"/>
  <c r="H57" i="5"/>
  <c r="F58" i="5"/>
  <c r="G58" i="5"/>
  <c r="H58" i="5"/>
  <c r="F59" i="5"/>
  <c r="G59" i="5"/>
  <c r="H59" i="5"/>
  <c r="F60" i="5"/>
  <c r="F61" i="5"/>
  <c r="G61" i="5"/>
  <c r="H61" i="5"/>
  <c r="F62" i="5"/>
  <c r="G62" i="5"/>
  <c r="H62" i="5"/>
  <c r="I64" i="5"/>
  <c r="I65" i="5"/>
  <c r="G66" i="5"/>
  <c r="I66" i="5" s="1"/>
  <c r="H66" i="5"/>
  <c r="I67" i="5"/>
  <c r="I68" i="5"/>
  <c r="F69" i="5"/>
  <c r="I69" i="5" s="1"/>
  <c r="G69" i="5"/>
  <c r="G75" i="5" s="1"/>
  <c r="G78" i="5" s="1"/>
  <c r="H69" i="5"/>
  <c r="H75" i="5" s="1"/>
  <c r="H78" i="5" s="1"/>
  <c r="I70" i="5"/>
  <c r="I71" i="5"/>
  <c r="F72" i="5"/>
  <c r="I72" i="5" s="1"/>
  <c r="G72" i="5"/>
  <c r="H72" i="5"/>
  <c r="F73" i="5"/>
  <c r="I73" i="5"/>
  <c r="I76" i="5" s="1"/>
  <c r="F74" i="5"/>
  <c r="F77" i="5" s="1"/>
  <c r="F75" i="5"/>
  <c r="F76" i="5"/>
  <c r="G76" i="5"/>
  <c r="H76" i="5"/>
  <c r="G77" i="5"/>
  <c r="H77" i="5"/>
  <c r="I79" i="5"/>
  <c r="I80" i="5"/>
  <c r="F81" i="5"/>
  <c r="G81" i="5"/>
  <c r="H81" i="5"/>
  <c r="I81" i="5"/>
  <c r="I82" i="5"/>
  <c r="I103" i="5" s="1"/>
  <c r="I83" i="5"/>
  <c r="F84" i="5"/>
  <c r="I84" i="5" s="1"/>
  <c r="G84" i="5"/>
  <c r="I85" i="5"/>
  <c r="I86" i="5"/>
  <c r="F87" i="5"/>
  <c r="I87" i="5" s="1"/>
  <c r="G87" i="5"/>
  <c r="H87" i="5"/>
  <c r="I88" i="5"/>
  <c r="I89" i="5"/>
  <c r="I104" i="5" s="1"/>
  <c r="F90" i="5"/>
  <c r="I90" i="5" s="1"/>
  <c r="G90" i="5"/>
  <c r="G105" i="5" s="1"/>
  <c r="H90" i="5"/>
  <c r="I91" i="5"/>
  <c r="I92" i="5"/>
  <c r="G93" i="5"/>
  <c r="I93" i="5"/>
  <c r="I94" i="5"/>
  <c r="I95" i="5"/>
  <c r="G96" i="5"/>
  <c r="I96" i="5"/>
  <c r="I97" i="5"/>
  <c r="I98" i="5"/>
  <c r="F99" i="5"/>
  <c r="I99" i="5" s="1"/>
  <c r="G99" i="5"/>
  <c r="H99" i="5"/>
  <c r="I100" i="5"/>
  <c r="I101" i="5"/>
  <c r="F102" i="5"/>
  <c r="G102" i="5"/>
  <c r="H102" i="5"/>
  <c r="I102" i="5"/>
  <c r="F103" i="5"/>
  <c r="G103" i="5"/>
  <c r="G160" i="5" s="1"/>
  <c r="G181" i="5" s="1"/>
  <c r="H103" i="5"/>
  <c r="F104" i="5"/>
  <c r="G104" i="5"/>
  <c r="H104" i="5"/>
  <c r="I106" i="5"/>
  <c r="I107" i="5"/>
  <c r="I137" i="5" s="1"/>
  <c r="F108" i="5"/>
  <c r="I108" i="5" s="1"/>
  <c r="G108" i="5"/>
  <c r="H108" i="5"/>
  <c r="H105" i="5" s="1"/>
  <c r="H162" i="5" s="1"/>
  <c r="I109" i="5"/>
  <c r="I110" i="5"/>
  <c r="F111" i="5"/>
  <c r="G111" i="5"/>
  <c r="H111" i="5"/>
  <c r="I111" i="5"/>
  <c r="I112" i="5"/>
  <c r="I113" i="5"/>
  <c r="F114" i="5"/>
  <c r="G114" i="5"/>
  <c r="H114" i="5"/>
  <c r="I114" i="5"/>
  <c r="I115" i="5"/>
  <c r="I116" i="5"/>
  <c r="F117" i="5"/>
  <c r="G117" i="5"/>
  <c r="H117" i="5"/>
  <c r="I117" i="5"/>
  <c r="I118" i="5"/>
  <c r="I119" i="5"/>
  <c r="F120" i="5"/>
  <c r="G120" i="5"/>
  <c r="H120" i="5"/>
  <c r="I120" i="5"/>
  <c r="I121" i="5"/>
  <c r="I122" i="5"/>
  <c r="F123" i="5"/>
  <c r="G123" i="5"/>
  <c r="H123" i="5"/>
  <c r="I123" i="5"/>
  <c r="I124" i="5"/>
  <c r="I125" i="5"/>
  <c r="F126" i="5"/>
  <c r="I126" i="5"/>
  <c r="I127" i="5"/>
  <c r="I128" i="5"/>
  <c r="F129" i="5"/>
  <c r="I129" i="5" s="1"/>
  <c r="G129" i="5"/>
  <c r="I130" i="5"/>
  <c r="I131" i="5"/>
  <c r="F132" i="5"/>
  <c r="I132" i="5" s="1"/>
  <c r="G132" i="5"/>
  <c r="H132" i="5"/>
  <c r="H138" i="5" s="1"/>
  <c r="I133" i="5"/>
  <c r="I134" i="5"/>
  <c r="F135" i="5"/>
  <c r="G135" i="5"/>
  <c r="I135" i="5" s="1"/>
  <c r="H135" i="5"/>
  <c r="F136" i="5"/>
  <c r="G136" i="5"/>
  <c r="H136" i="5"/>
  <c r="H160" i="5" s="1"/>
  <c r="I136" i="5"/>
  <c r="F137" i="5"/>
  <c r="F161" i="5" s="1"/>
  <c r="G137" i="5"/>
  <c r="H137" i="5"/>
  <c r="G138" i="5"/>
  <c r="I139" i="5"/>
  <c r="I140" i="5"/>
  <c r="F141" i="5"/>
  <c r="I141" i="5" s="1"/>
  <c r="G141" i="5"/>
  <c r="H141" i="5"/>
  <c r="H159" i="5" s="1"/>
  <c r="I142" i="5"/>
  <c r="I143" i="5"/>
  <c r="F144" i="5"/>
  <c r="G144" i="5"/>
  <c r="I144" i="5" s="1"/>
  <c r="H144" i="5"/>
  <c r="I145" i="5"/>
  <c r="I146" i="5"/>
  <c r="G147" i="5"/>
  <c r="G159" i="5" s="1"/>
  <c r="I148" i="5"/>
  <c r="I157" i="5" s="1"/>
  <c r="I149" i="5"/>
  <c r="G150" i="5"/>
  <c r="I150" i="5" s="1"/>
  <c r="I151" i="5"/>
  <c r="I152" i="5"/>
  <c r="G153" i="5"/>
  <c r="I153" i="5" s="1"/>
  <c r="I154" i="5"/>
  <c r="I155" i="5"/>
  <c r="G156" i="5"/>
  <c r="I156" i="5" s="1"/>
  <c r="F157" i="5"/>
  <c r="G157" i="5"/>
  <c r="H157" i="5"/>
  <c r="F158" i="5"/>
  <c r="G158" i="5"/>
  <c r="H158" i="5"/>
  <c r="I158" i="5"/>
  <c r="F160" i="5"/>
  <c r="F181" i="5" s="1"/>
  <c r="G161" i="5"/>
  <c r="H161" i="5"/>
  <c r="I163" i="5"/>
  <c r="I166" i="5" s="1"/>
  <c r="I169" i="5" s="1"/>
  <c r="I164" i="5"/>
  <c r="H165" i="5"/>
  <c r="I165" i="5" s="1"/>
  <c r="I168" i="5" s="1"/>
  <c r="I171" i="5" s="1"/>
  <c r="F166" i="5"/>
  <c r="G166" i="5"/>
  <c r="H166" i="5"/>
  <c r="F167" i="5"/>
  <c r="G167" i="5"/>
  <c r="H167" i="5"/>
  <c r="H170" i="5" s="1"/>
  <c r="I167" i="5"/>
  <c r="F168" i="5"/>
  <c r="G168" i="5"/>
  <c r="H168" i="5"/>
  <c r="F169" i="5"/>
  <c r="G169" i="5"/>
  <c r="H169" i="5"/>
  <c r="F170" i="5"/>
  <c r="G170" i="5"/>
  <c r="I170" i="5"/>
  <c r="F171" i="5"/>
  <c r="G171" i="5"/>
  <c r="H171" i="5"/>
  <c r="I172" i="5"/>
  <c r="I175" i="5" s="1"/>
  <c r="I178" i="5" s="1"/>
  <c r="I173" i="5"/>
  <c r="H174" i="5"/>
  <c r="I174" i="5"/>
  <c r="F175" i="5"/>
  <c r="G175" i="5"/>
  <c r="H175" i="5"/>
  <c r="H178" i="5" s="1"/>
  <c r="F176" i="5"/>
  <c r="G176" i="5"/>
  <c r="H176" i="5"/>
  <c r="I176" i="5"/>
  <c r="F177" i="5"/>
  <c r="G177" i="5"/>
  <c r="H177" i="5"/>
  <c r="I177" i="5"/>
  <c r="F178" i="5"/>
  <c r="G178" i="5"/>
  <c r="F179" i="5"/>
  <c r="G179" i="5"/>
  <c r="H179" i="5"/>
  <c r="I179" i="5"/>
  <c r="F180" i="5"/>
  <c r="G180" i="5"/>
  <c r="H180" i="5"/>
  <c r="I180" i="5"/>
  <c r="I182" i="5"/>
  <c r="G183" i="5"/>
  <c r="G184" i="5" s="1"/>
  <c r="H183" i="5" l="1"/>
  <c r="H184" i="5" s="1"/>
  <c r="I60" i="5"/>
  <c r="I63" i="5" s="1"/>
  <c r="I61" i="5"/>
  <c r="I159" i="5"/>
  <c r="I138" i="5"/>
  <c r="I105" i="5"/>
  <c r="I162" i="5" s="1"/>
  <c r="G162" i="5"/>
  <c r="I160" i="5"/>
  <c r="I75" i="5"/>
  <c r="I78" i="5" s="1"/>
  <c r="F183" i="5"/>
  <c r="H181" i="5"/>
  <c r="I161" i="5"/>
  <c r="I147" i="5"/>
  <c r="I74" i="5"/>
  <c r="I77" i="5" s="1"/>
  <c r="F159" i="5"/>
  <c r="F105" i="5"/>
  <c r="F78" i="5"/>
  <c r="F138" i="5"/>
  <c r="J4" i="4"/>
  <c r="J5" i="4"/>
  <c r="G6" i="4"/>
  <c r="H6" i="4"/>
  <c r="J6" i="4"/>
  <c r="J9" i="4" s="1"/>
  <c r="J12" i="4" s="1"/>
  <c r="G7" i="4"/>
  <c r="G10" i="4" s="1"/>
  <c r="H7" i="4"/>
  <c r="H10" i="4" s="1"/>
  <c r="J7" i="4"/>
  <c r="J10" i="4" s="1"/>
  <c r="G8" i="4"/>
  <c r="G11" i="4" s="1"/>
  <c r="H8" i="4"/>
  <c r="H11" i="4" s="1"/>
  <c r="J8" i="4"/>
  <c r="J11" i="4" s="1"/>
  <c r="J41" i="4" s="1"/>
  <c r="G9" i="4"/>
  <c r="G12" i="4" s="1"/>
  <c r="H9" i="4"/>
  <c r="I10" i="4"/>
  <c r="I11" i="4"/>
  <c r="H12" i="4"/>
  <c r="I12" i="4"/>
  <c r="J13" i="4"/>
  <c r="J14" i="4"/>
  <c r="G15" i="4"/>
  <c r="H15" i="4"/>
  <c r="I15" i="4"/>
  <c r="J15" i="4"/>
  <c r="J16" i="4"/>
  <c r="J17" i="4"/>
  <c r="J23" i="4" s="1"/>
  <c r="J26" i="4" s="1"/>
  <c r="G18" i="4"/>
  <c r="J18" i="4" s="1"/>
  <c r="J24" i="4" s="1"/>
  <c r="J27" i="4" s="1"/>
  <c r="H18" i="4"/>
  <c r="H24" i="4" s="1"/>
  <c r="H27" i="4" s="1"/>
  <c r="I18" i="4"/>
  <c r="J19" i="4"/>
  <c r="J20" i="4"/>
  <c r="G21" i="4"/>
  <c r="H21" i="4"/>
  <c r="I21" i="4"/>
  <c r="J21" i="4"/>
  <c r="G22" i="4"/>
  <c r="G25" i="4" s="1"/>
  <c r="H22" i="4"/>
  <c r="H25" i="4" s="1"/>
  <c r="I22" i="4"/>
  <c r="I25" i="4" s="1"/>
  <c r="I40" i="4" s="1"/>
  <c r="J22" i="4"/>
  <c r="J25" i="4" s="1"/>
  <c r="G23" i="4"/>
  <c r="H23" i="4"/>
  <c r="I23" i="4"/>
  <c r="I24" i="4"/>
  <c r="G26" i="4"/>
  <c r="H26" i="4"/>
  <c r="I26" i="4"/>
  <c r="I27" i="4"/>
  <c r="J29" i="4"/>
  <c r="J35" i="4" s="1"/>
  <c r="J38" i="4" s="1"/>
  <c r="G30" i="4"/>
  <c r="J30" i="4" s="1"/>
  <c r="J36" i="4" s="1"/>
  <c r="J39" i="4" s="1"/>
  <c r="H30" i="4"/>
  <c r="H36" i="4" s="1"/>
  <c r="H39" i="4" s="1"/>
  <c r="I30" i="4"/>
  <c r="I36" i="4" s="1"/>
  <c r="I39" i="4" s="1"/>
  <c r="I42" i="4" s="1"/>
  <c r="J31" i="4"/>
  <c r="J32" i="4"/>
  <c r="I33" i="4"/>
  <c r="J33" i="4"/>
  <c r="G34" i="4"/>
  <c r="H34" i="4"/>
  <c r="I34" i="4"/>
  <c r="J34" i="4"/>
  <c r="J37" i="4" s="1"/>
  <c r="G35" i="4"/>
  <c r="G38" i="4" s="1"/>
  <c r="H35" i="4"/>
  <c r="H38" i="4" s="1"/>
  <c r="I35" i="4"/>
  <c r="I38" i="4" s="1"/>
  <c r="I41" i="4" s="1"/>
  <c r="G37" i="4"/>
  <c r="H37" i="4"/>
  <c r="I37" i="4"/>
  <c r="I183" i="5" l="1"/>
  <c r="I184" i="5" s="1"/>
  <c r="F184" i="5"/>
  <c r="F162" i="5"/>
  <c r="I181" i="5"/>
  <c r="G41" i="4"/>
  <c r="H40" i="4"/>
  <c r="J42" i="4"/>
  <c r="G40" i="4"/>
  <c r="H42" i="4"/>
  <c r="J40" i="4"/>
  <c r="H41" i="4"/>
  <c r="G24" i="4"/>
  <c r="G27" i="4" s="1"/>
  <c r="G42" i="4" s="1"/>
  <c r="G36" i="4"/>
  <c r="G39" i="4" s="1"/>
  <c r="P20" i="1"/>
  <c r="O20" i="1"/>
  <c r="N20" i="1"/>
  <c r="M20" i="1"/>
  <c r="L20" i="1"/>
  <c r="I20" i="1"/>
  <c r="H20" i="1"/>
  <c r="G20" i="1"/>
  <c r="F20" i="1"/>
  <c r="E20" i="1"/>
  <c r="D20" i="1"/>
  <c r="J18" i="1"/>
  <c r="Q18" i="1" s="1"/>
  <c r="C18" i="1"/>
  <c r="J17" i="1"/>
  <c r="C17" i="1"/>
  <c r="C16" i="1"/>
  <c r="J16" i="1" s="1"/>
  <c r="C15" i="1"/>
  <c r="J15" i="1" s="1"/>
  <c r="C14" i="1"/>
  <c r="J14" i="1" s="1"/>
  <c r="C13" i="1"/>
  <c r="J13" i="1" s="1"/>
  <c r="J12" i="1"/>
  <c r="C12" i="1"/>
  <c r="J11" i="1"/>
  <c r="C11" i="1"/>
  <c r="J10" i="1"/>
  <c r="C10" i="1"/>
  <c r="C9" i="1"/>
  <c r="J9" i="1" s="1"/>
  <c r="C8" i="1"/>
  <c r="J8" i="1" s="1"/>
  <c r="C7" i="1"/>
  <c r="J7" i="1" s="1"/>
  <c r="J6" i="1"/>
  <c r="C6" i="1"/>
  <c r="K5" i="1"/>
  <c r="K20" i="1" s="1"/>
  <c r="C5" i="1"/>
  <c r="J5" i="1" s="1"/>
  <c r="J20" i="1" l="1"/>
  <c r="Q20" i="1"/>
  <c r="C20" i="1"/>
</calcChain>
</file>

<file path=xl/sharedStrings.xml><?xml version="1.0" encoding="utf-8"?>
<sst xmlns="http://schemas.openxmlformats.org/spreadsheetml/2006/main" count="381" uniqueCount="123">
  <si>
    <t xml:space="preserve">2023년 화성시외국인복지센터 결산내역 </t>
  </si>
  <si>
    <t>국비</t>
  </si>
  <si>
    <t>수입</t>
  </si>
  <si>
    <t>비고</t>
  </si>
  <si>
    <t>잡수입</t>
  </si>
  <si>
    <t>사업명</t>
  </si>
  <si>
    <t>합계</t>
  </si>
  <si>
    <t>총액</t>
  </si>
  <si>
    <t>그외</t>
  </si>
  <si>
    <t>도비</t>
  </si>
  <si>
    <t>시비</t>
  </si>
  <si>
    <t>연번</t>
  </si>
  <si>
    <t>지출</t>
  </si>
  <si>
    <t>외국인주민한국어교실
(도시비)</t>
  </si>
  <si>
    <t xml:space="preserve">  재난상황통역인력풀 운영
(시비)</t>
  </si>
  <si>
    <t>자부담
(프로포절, 후원금 등)</t>
  </si>
  <si>
    <t>23년 경기도 공동모금회 공모사업
(사각지대 의료비지원)</t>
  </si>
  <si>
    <t>중도입국</t>
  </si>
  <si>
    <t>잡수입 이월</t>
  </si>
  <si>
    <t>사회통합 이월</t>
  </si>
  <si>
    <t>예금이자반환</t>
  </si>
  <si>
    <t>지출잔액</t>
  </si>
  <si>
    <t>법인전입금</t>
  </si>
  <si>
    <t>통역 서포터즈</t>
  </si>
  <si>
    <t>사회통합</t>
  </si>
  <si>
    <t>보조금 반환
예금이자반환</t>
  </si>
  <si>
    <t>외국인주민상담지원
(도시비)</t>
  </si>
  <si>
    <t>문화다양성이해교육
(도시비)</t>
  </si>
  <si>
    <t>외국인주민 통역지원
(도비)</t>
  </si>
  <si>
    <t>외국인주민지원사업
(도시비)</t>
  </si>
  <si>
    <t>외국인복지센터운영
(시비)</t>
  </si>
  <si>
    <t>23년 서울 공동모금회 공모사업
(의료비지원)</t>
  </si>
  <si>
    <t>원단위 절사(반환)</t>
  </si>
  <si>
    <t>이자총액
(이월)</t>
  </si>
  <si>
    <t>이자총액(반환)</t>
  </si>
  <si>
    <t>예금이자반환완료</t>
  </si>
  <si>
    <t>이주배경청소년지원사업</t>
  </si>
  <si>
    <t>증감</t>
  </si>
  <si>
    <t>결산</t>
  </si>
  <si>
    <t>예산</t>
  </si>
  <si>
    <t>총합계</t>
  </si>
  <si>
    <t>합계</t>
    <phoneticPr fontId="21" type="noConversion"/>
  </si>
  <si>
    <t>소계</t>
    <phoneticPr fontId="21" type="noConversion"/>
  </si>
  <si>
    <t>잡수입</t>
    <phoneticPr fontId="21" type="noConversion"/>
  </si>
  <si>
    <t>예금이자수입</t>
    <phoneticPr fontId="21" type="noConversion"/>
  </si>
  <si>
    <t>이용자부담금
(사업수입)</t>
    <phoneticPr fontId="21" type="noConversion"/>
  </si>
  <si>
    <t>공모사업</t>
    <phoneticPr fontId="21" type="noConversion"/>
  </si>
  <si>
    <t>법인전입금</t>
    <phoneticPr fontId="21" type="noConversion"/>
  </si>
  <si>
    <t>시설부담금</t>
    <phoneticPr fontId="21" type="noConversion"/>
  </si>
  <si>
    <t xml:space="preserve">보조금 </t>
    <phoneticPr fontId="21" type="noConversion"/>
  </si>
  <si>
    <t>보조금</t>
    <phoneticPr fontId="21" type="noConversion"/>
  </si>
  <si>
    <t>목</t>
  </si>
  <si>
    <t>항</t>
  </si>
  <si>
    <t>관</t>
  </si>
  <si>
    <t>계</t>
  </si>
  <si>
    <t>시설부담</t>
  </si>
  <si>
    <t>사업보조금</t>
    <phoneticPr fontId="21" type="noConversion"/>
  </si>
  <si>
    <t>운영보조금</t>
    <phoneticPr fontId="21" type="noConversion"/>
  </si>
  <si>
    <t>구분</t>
  </si>
  <si>
    <t>과목</t>
  </si>
  <si>
    <t>2023년 세입 결산서</t>
    <phoneticPr fontId="21" type="noConversion"/>
  </si>
  <si>
    <t xml:space="preserve"> </t>
    <phoneticPr fontId="21" type="noConversion"/>
  </si>
  <si>
    <t>증감(이월)</t>
    <phoneticPr fontId="21" type="noConversion"/>
  </si>
  <si>
    <t>결산수입</t>
    <phoneticPr fontId="21" type="noConversion"/>
  </si>
  <si>
    <t>예비비 및 기타</t>
  </si>
  <si>
    <t>소계</t>
  </si>
  <si>
    <t>반환금</t>
    <phoneticPr fontId="21" type="noConversion"/>
  </si>
  <si>
    <t>예비비 및 기타</t>
    <phoneticPr fontId="21" type="noConversion"/>
  </si>
  <si>
    <t>잡지출</t>
  </si>
  <si>
    <t>사업비</t>
  </si>
  <si>
    <t>공모
사업</t>
    <phoneticPr fontId="21" type="noConversion"/>
  </si>
  <si>
    <t>23년 경기도
 공동모금회 
공모사업 
(의료비지원)</t>
    <phoneticPr fontId="21" type="noConversion"/>
  </si>
  <si>
    <t>23년 서울 
공동모금회 
공모사업
(의료비지원)</t>
    <phoneticPr fontId="21" type="noConversion"/>
  </si>
  <si>
    <t>경기도 통역서포터즈</t>
    <phoneticPr fontId="21" type="noConversion"/>
  </si>
  <si>
    <t>이주배경청소년지원사업</t>
    <phoneticPr fontId="21" type="noConversion"/>
  </si>
  <si>
    <t>중도입국
자녀
한국사회적응지원교육</t>
    <phoneticPr fontId="21" type="noConversion"/>
  </si>
  <si>
    <t>사회통합
프로그램
사업비</t>
    <phoneticPr fontId="21" type="noConversion"/>
  </si>
  <si>
    <t>해피클래스교육</t>
    <phoneticPr fontId="21" type="noConversion"/>
  </si>
  <si>
    <t>외국인주민 한국어교육</t>
    <phoneticPr fontId="21" type="noConversion"/>
  </si>
  <si>
    <t>출판 및 홍보</t>
    <phoneticPr fontId="21" type="noConversion"/>
  </si>
  <si>
    <t>사업보고회</t>
    <phoneticPr fontId="21" type="noConversion"/>
  </si>
  <si>
    <t>외국인주민 체육대회</t>
    <phoneticPr fontId="21" type="noConversion"/>
  </si>
  <si>
    <t>세계인의 날</t>
    <phoneticPr fontId="21" type="noConversion"/>
  </si>
  <si>
    <t>문화역사체험사업비</t>
    <phoneticPr fontId="21" type="noConversion"/>
  </si>
  <si>
    <t>문화다양성이해교육</t>
    <phoneticPr fontId="21" type="noConversion"/>
  </si>
  <si>
    <t>자원봉사자
관리</t>
    <phoneticPr fontId="21" type="noConversion"/>
  </si>
  <si>
    <t>외국인주민 자율봉사단 화성반딧불</t>
    <phoneticPr fontId="21" type="noConversion"/>
  </si>
  <si>
    <t>교육문화
사업비</t>
    <phoneticPr fontId="21" type="noConversion"/>
  </si>
  <si>
    <t>번역검수자문위원회</t>
    <phoneticPr fontId="21" type="noConversion"/>
  </si>
  <si>
    <t>외국인주민 
건강증진</t>
    <phoneticPr fontId="21" type="noConversion"/>
  </si>
  <si>
    <t>재난상황통역인력풀</t>
    <phoneticPr fontId="21" type="noConversion"/>
  </si>
  <si>
    <t>외국인주민
통역지원</t>
    <phoneticPr fontId="21" type="noConversion"/>
  </si>
  <si>
    <t>외국인주민
상담지원</t>
    <phoneticPr fontId="21" type="noConversion"/>
  </si>
  <si>
    <t>지역사회 MOU</t>
    <phoneticPr fontId="21" type="noConversion"/>
  </si>
  <si>
    <t>무료급식
사업비</t>
    <phoneticPr fontId="21" type="noConversion"/>
  </si>
  <si>
    <t>외국인복지
센터지원</t>
    <phoneticPr fontId="21" type="noConversion"/>
  </si>
  <si>
    <t>외국인주민지원사업비</t>
    <phoneticPr fontId="21" type="noConversion"/>
  </si>
  <si>
    <t>재산조성비</t>
  </si>
  <si>
    <t>시설비</t>
  </si>
  <si>
    <t>시설장비
유지비</t>
    <phoneticPr fontId="21" type="noConversion"/>
  </si>
  <si>
    <t>자산취득비</t>
    <phoneticPr fontId="21" type="noConversion"/>
  </si>
  <si>
    <t>사무비</t>
  </si>
  <si>
    <t>운영비</t>
  </si>
  <si>
    <t>기타운영비</t>
  </si>
  <si>
    <t>연료비</t>
  </si>
  <si>
    <t>차량비</t>
  </si>
  <si>
    <t>제세공과금</t>
  </si>
  <si>
    <t>공공요금</t>
  </si>
  <si>
    <t>수용비 및
 수수료</t>
    <phoneticPr fontId="21" type="noConversion"/>
  </si>
  <si>
    <t>여비</t>
  </si>
  <si>
    <t>업무추진비</t>
  </si>
  <si>
    <t>회의비</t>
  </si>
  <si>
    <t>기관운영비</t>
  </si>
  <si>
    <t>인건비</t>
  </si>
  <si>
    <t>기타후생경비</t>
    <phoneticPr fontId="21" type="noConversion"/>
  </si>
  <si>
    <t>사회보험
부담금</t>
    <phoneticPr fontId="21" type="noConversion"/>
  </si>
  <si>
    <t>퇴직금 및 퇴직적립금</t>
  </si>
  <si>
    <t>일용잡금</t>
    <phoneticPr fontId="21" type="noConversion"/>
  </si>
  <si>
    <t>제수당</t>
  </si>
  <si>
    <t>급여</t>
  </si>
  <si>
    <t>사업보조금</t>
  </si>
  <si>
    <t>운영보조금</t>
  </si>
  <si>
    <t>2023년 세출 결산서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</si>
</sst>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 "/>
    <numFmt numFmtId="177" formatCode="#,##0;[Red]#,##0"/>
    <numFmt numFmtId="178" formatCode="#,##0_);[Red]\(#,##0\)"/>
  </numFmts>
  <fonts count="28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휴먼둥근헤드라인"/>
      <family val="1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2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286892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286892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5" tint="-0.499984740745262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FEA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7FED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2" fillId="0" borderId="0"/>
    <xf numFmtId="0" fontId="1" fillId="0" borderId="0">
      <alignment vertical="center"/>
    </xf>
  </cellStyleXfs>
  <cellXfs count="245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7" fillId="4" borderId="1" xfId="2" applyNumberFormat="1" applyFont="1" applyFill="1" applyBorder="1" applyAlignment="1">
      <alignment horizontal="center" vertical="center"/>
    </xf>
    <xf numFmtId="41" fontId="8" fillId="5" borderId="1" xfId="2" applyNumberFormat="1" applyFont="1" applyFill="1" applyBorder="1" applyAlignment="1">
      <alignment horizontal="center" vertical="center"/>
    </xf>
    <xf numFmtId="41" fontId="8" fillId="0" borderId="1" xfId="2" applyNumberFormat="1" applyFont="1" applyFill="1" applyBorder="1" applyAlignment="1">
      <alignment horizontal="center" vertical="center"/>
    </xf>
    <xf numFmtId="41" fontId="7" fillId="2" borderId="1" xfId="2" applyNumberFormat="1" applyFont="1" applyFill="1" applyBorder="1" applyAlignment="1">
      <alignment horizontal="center" vertical="center"/>
    </xf>
    <xf numFmtId="41" fontId="8" fillId="2" borderId="1" xfId="2" applyNumberFormat="1" applyFont="1" applyFill="1" applyBorder="1" applyAlignment="1">
      <alignment horizontal="center" vertical="center"/>
    </xf>
    <xf numFmtId="41" fontId="8" fillId="3" borderId="1" xfId="2" applyNumberFormat="1" applyFont="1" applyFill="1" applyBorder="1" applyAlignment="1">
      <alignment horizontal="right" vertical="center"/>
    </xf>
    <xf numFmtId="41" fontId="7" fillId="6" borderId="1" xfId="2" applyNumberFormat="1" applyFont="1" applyFill="1" applyBorder="1" applyAlignment="1">
      <alignment horizontal="center" vertical="center"/>
    </xf>
    <xf numFmtId="41" fontId="9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1" fontId="8" fillId="5" borderId="1" xfId="0" applyNumberFormat="1" applyFont="1" applyFill="1" applyBorder="1" applyAlignment="1">
      <alignment horizontal="center" vertical="center"/>
    </xf>
    <xf numFmtId="41" fontId="8" fillId="5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right" vertical="center"/>
    </xf>
    <xf numFmtId="41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10" fillId="5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/>
    </xf>
    <xf numFmtId="41" fontId="10" fillId="2" borderId="1" xfId="0" applyNumberFormat="1" applyFont="1" applyFill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41" fontId="7" fillId="2" borderId="4" xfId="2" applyNumberFormat="1" applyFont="1" applyFill="1" applyBorder="1" applyAlignment="1">
      <alignment horizontal="center" vertical="center"/>
    </xf>
    <xf numFmtId="41" fontId="4" fillId="2" borderId="4" xfId="0" applyNumberFormat="1" applyFont="1" applyFill="1" applyBorder="1">
      <alignment vertical="center"/>
    </xf>
    <xf numFmtId="41" fontId="4" fillId="3" borderId="4" xfId="0" applyNumberFormat="1" applyFont="1" applyFill="1" applyBorder="1" applyAlignment="1">
      <alignment horizontal="right" vertical="center"/>
    </xf>
    <xf numFmtId="41" fontId="4" fillId="6" borderId="4" xfId="0" applyNumberFormat="1" applyFont="1" applyFill="1" applyBorder="1">
      <alignment vertical="center"/>
    </xf>
    <xf numFmtId="0" fontId="1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0" xfId="0" applyNumberFormat="1">
      <alignment vertical="center"/>
    </xf>
    <xf numFmtId="41" fontId="4" fillId="0" borderId="6" xfId="0" applyNumberFormat="1" applyFont="1" applyBorder="1">
      <alignment vertical="center"/>
    </xf>
    <xf numFmtId="41" fontId="8" fillId="5" borderId="7" xfId="2" applyNumberFormat="1" applyFont="1" applyFill="1" applyBorder="1" applyAlignment="1">
      <alignment horizontal="center" vertical="center"/>
    </xf>
    <xf numFmtId="41" fontId="10" fillId="5" borderId="7" xfId="0" applyNumberFormat="1" applyFont="1" applyFill="1" applyBorder="1" applyAlignment="1">
      <alignment horizontal="center" vertical="center"/>
    </xf>
    <xf numFmtId="41" fontId="10" fillId="0" borderId="7" xfId="0" applyNumberFormat="1" applyFont="1" applyBorder="1" applyAlignment="1">
      <alignment horizontal="center" vertical="center"/>
    </xf>
    <xf numFmtId="41" fontId="7" fillId="2" borderId="7" xfId="2" applyNumberFormat="1" applyFont="1" applyFill="1" applyBorder="1" applyAlignment="1">
      <alignment horizontal="center" vertical="center"/>
    </xf>
    <xf numFmtId="41" fontId="8" fillId="2" borderId="7" xfId="0" applyNumberFormat="1" applyFont="1" applyFill="1" applyBorder="1" applyAlignment="1">
      <alignment horizontal="center" vertical="center"/>
    </xf>
    <xf numFmtId="41" fontId="8" fillId="2" borderId="7" xfId="0" applyNumberFormat="1" applyFont="1" applyFill="1" applyBorder="1" applyAlignment="1">
      <alignment horizontal="center" vertical="center"/>
    </xf>
    <xf numFmtId="41" fontId="10" fillId="2" borderId="7" xfId="0" applyNumberFormat="1" applyFont="1" applyFill="1" applyBorder="1" applyAlignment="1">
      <alignment horizontal="center" vertical="center"/>
    </xf>
    <xf numFmtId="41" fontId="8" fillId="3" borderId="7" xfId="0" applyNumberFormat="1" applyFont="1" applyFill="1" applyBorder="1" applyAlignment="1">
      <alignment horizontal="right" vertical="center"/>
    </xf>
    <xf numFmtId="9" fontId="0" fillId="0" borderId="0" xfId="0" applyNumberFormat="1">
      <alignment vertical="center"/>
    </xf>
    <xf numFmtId="41" fontId="8" fillId="7" borderId="0" xfId="0" applyNumberFormat="1" applyFont="1" applyFill="1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41" fontId="12" fillId="0" borderId="8" xfId="0" applyNumberFormat="1" applyFont="1" applyBorder="1" applyAlignment="1">
      <alignment horizontal="center" vertical="center" wrapText="1"/>
    </xf>
    <xf numFmtId="41" fontId="0" fillId="0" borderId="5" xfId="1" applyFont="1" applyBorder="1" applyAlignment="1">
      <alignment horizontal="center" vertical="center"/>
    </xf>
    <xf numFmtId="41" fontId="13" fillId="0" borderId="3" xfId="0" applyNumberFormat="1" applyFont="1" applyBorder="1" applyAlignment="1">
      <alignment horizontal="center" vertical="center" wrapText="1"/>
    </xf>
    <xf numFmtId="41" fontId="8" fillId="8" borderId="1" xfId="2" applyNumberFormat="1" applyFont="1" applyFill="1" applyBorder="1" applyAlignment="1">
      <alignment horizontal="center" vertical="center"/>
    </xf>
    <xf numFmtId="41" fontId="4" fillId="8" borderId="4" xfId="0" applyNumberFormat="1" applyFont="1" applyFill="1" applyBorder="1">
      <alignment vertical="center"/>
    </xf>
    <xf numFmtId="41" fontId="12" fillId="9" borderId="8" xfId="0" applyNumberFormat="1" applyFont="1" applyFill="1" applyBorder="1" applyAlignment="1">
      <alignment horizontal="center" vertical="center" wrapText="1"/>
    </xf>
    <xf numFmtId="0" fontId="0" fillId="9" borderId="0" xfId="0" applyFill="1">
      <alignment vertical="center"/>
    </xf>
    <xf numFmtId="41" fontId="0" fillId="5" borderId="0" xfId="0" applyNumberFormat="1" applyFill="1">
      <alignment vertical="center"/>
    </xf>
    <xf numFmtId="41" fontId="0" fillId="5" borderId="1" xfId="0" applyNumberFormat="1" applyFill="1" applyBorder="1">
      <alignment vertical="center"/>
    </xf>
    <xf numFmtId="41" fontId="4" fillId="0" borderId="4" xfId="0" applyNumberFormat="1" applyFont="1" applyFill="1" applyBorder="1">
      <alignment vertical="center"/>
    </xf>
    <xf numFmtId="41" fontId="10" fillId="0" borderId="7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41" fontId="10" fillId="7" borderId="7" xfId="0" applyNumberFormat="1" applyFont="1" applyFill="1" applyBorder="1" applyAlignment="1">
      <alignment horizontal="center" vertical="center"/>
    </xf>
    <xf numFmtId="41" fontId="14" fillId="0" borderId="0" xfId="0" applyNumberFormat="1" applyFont="1">
      <alignment vertical="center"/>
    </xf>
    <xf numFmtId="0" fontId="14" fillId="0" borderId="0" xfId="0" applyFont="1">
      <alignment vertical="center"/>
    </xf>
    <xf numFmtId="3" fontId="0" fillId="0" borderId="0" xfId="0" applyNumberFormat="1">
      <alignment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 shrinkToFit="1"/>
    </xf>
    <xf numFmtId="0" fontId="9" fillId="10" borderId="2" xfId="0" applyFont="1" applyFill="1" applyBorder="1" applyAlignment="1">
      <alignment horizontal="center" vertical="center" shrinkToFit="1"/>
    </xf>
    <xf numFmtId="0" fontId="3" fillId="10" borderId="12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" fillId="0" borderId="0" xfId="3">
      <alignment vertical="center"/>
    </xf>
    <xf numFmtId="176" fontId="1" fillId="0" borderId="0" xfId="3" applyNumberFormat="1">
      <alignment vertical="center"/>
    </xf>
    <xf numFmtId="177" fontId="1" fillId="0" borderId="0" xfId="3" applyNumberFormat="1">
      <alignment vertical="center"/>
    </xf>
    <xf numFmtId="177" fontId="17" fillId="11" borderId="6" xfId="3" applyNumberFormat="1" applyFont="1" applyFill="1" applyBorder="1" applyAlignment="1">
      <alignment horizontal="right" vertical="center" wrapText="1"/>
    </xf>
    <xf numFmtId="177" fontId="17" fillId="11" borderId="4" xfId="3" applyNumberFormat="1" applyFont="1" applyFill="1" applyBorder="1" applyAlignment="1">
      <alignment horizontal="right" vertical="center" wrapText="1"/>
    </xf>
    <xf numFmtId="0" fontId="17" fillId="11" borderId="4" xfId="3" applyFont="1" applyFill="1" applyBorder="1" applyAlignment="1">
      <alignment horizontal="center" vertical="center" wrapText="1"/>
    </xf>
    <xf numFmtId="0" fontId="1" fillId="11" borderId="4" xfId="3" applyFill="1" applyBorder="1">
      <alignment vertical="center"/>
    </xf>
    <xf numFmtId="0" fontId="1" fillId="11" borderId="20" xfId="3" applyFill="1" applyBorder="1">
      <alignment vertical="center"/>
    </xf>
    <xf numFmtId="177" fontId="17" fillId="11" borderId="3" xfId="3" applyNumberFormat="1" applyFont="1" applyFill="1" applyBorder="1" applyAlignment="1">
      <alignment horizontal="right" vertical="center" wrapText="1"/>
    </xf>
    <xf numFmtId="177" fontId="17" fillId="11" borderId="1" xfId="3" applyNumberFormat="1" applyFont="1" applyFill="1" applyBorder="1" applyAlignment="1">
      <alignment horizontal="right" vertical="center" wrapText="1"/>
    </xf>
    <xf numFmtId="0" fontId="17" fillId="11" borderId="1" xfId="3" applyFont="1" applyFill="1" applyBorder="1" applyAlignment="1">
      <alignment horizontal="center" vertical="center" wrapText="1"/>
    </xf>
    <xf numFmtId="0" fontId="1" fillId="11" borderId="1" xfId="3" applyFill="1" applyBorder="1">
      <alignment vertical="center"/>
    </xf>
    <xf numFmtId="0" fontId="1" fillId="11" borderId="2" xfId="3" applyFill="1" applyBorder="1">
      <alignment vertical="center"/>
    </xf>
    <xf numFmtId="0" fontId="17" fillId="11" borderId="2" xfId="3" applyFont="1" applyFill="1" applyBorder="1" applyAlignment="1">
      <alignment horizontal="center" vertical="center" wrapText="1"/>
    </xf>
    <xf numFmtId="177" fontId="18" fillId="12" borderId="3" xfId="3" applyNumberFormat="1" applyFont="1" applyFill="1" applyBorder="1" applyAlignment="1">
      <alignment horizontal="right" vertical="center" wrapText="1"/>
    </xf>
    <xf numFmtId="177" fontId="18" fillId="12" borderId="1" xfId="3" applyNumberFormat="1" applyFont="1" applyFill="1" applyBorder="1" applyAlignment="1">
      <alignment horizontal="right" vertical="center" wrapText="1"/>
    </xf>
    <xf numFmtId="0" fontId="18" fillId="12" borderId="1" xfId="3" applyFont="1" applyFill="1" applyBorder="1" applyAlignment="1">
      <alignment horizontal="center" vertical="center" wrapText="1"/>
    </xf>
    <xf numFmtId="0" fontId="19" fillId="12" borderId="1" xfId="3" applyFont="1" applyFill="1" applyBorder="1" applyAlignment="1">
      <alignment vertical="center" wrapText="1"/>
    </xf>
    <xf numFmtId="0" fontId="19" fillId="12" borderId="1" xfId="3" applyFont="1" applyFill="1" applyBorder="1" applyAlignment="1">
      <alignment horizontal="center" vertical="center" wrapText="1"/>
    </xf>
    <xf numFmtId="0" fontId="19" fillId="13" borderId="17" xfId="3" applyFont="1" applyFill="1" applyBorder="1" applyAlignment="1">
      <alignment horizontal="center" vertical="center" wrapText="1"/>
    </xf>
    <xf numFmtId="0" fontId="20" fillId="0" borderId="21" xfId="3" applyFont="1" applyBorder="1" applyAlignment="1">
      <alignment horizontal="center" vertical="center"/>
    </xf>
    <xf numFmtId="0" fontId="19" fillId="13" borderId="22" xfId="3" applyFont="1" applyFill="1" applyBorder="1" applyAlignment="1">
      <alignment horizontal="center" vertical="center" wrapText="1"/>
    </xf>
    <xf numFmtId="0" fontId="20" fillId="0" borderId="23" xfId="3" applyFont="1" applyBorder="1" applyAlignment="1">
      <alignment horizontal="center" vertical="center"/>
    </xf>
    <xf numFmtId="0" fontId="19" fillId="12" borderId="1" xfId="3" applyFont="1" applyFill="1" applyBorder="1" applyAlignment="1">
      <alignment horizontal="center" vertical="center" wrapText="1"/>
    </xf>
    <xf numFmtId="0" fontId="19" fillId="13" borderId="7" xfId="3" applyFont="1" applyFill="1" applyBorder="1" applyAlignment="1">
      <alignment horizontal="center" vertical="center" wrapText="1"/>
    </xf>
    <xf numFmtId="0" fontId="1" fillId="13" borderId="0" xfId="3" applyFill="1">
      <alignment vertical="center"/>
    </xf>
    <xf numFmtId="177" fontId="18" fillId="14" borderId="3" xfId="3" applyNumberFormat="1" applyFont="1" applyFill="1" applyBorder="1" applyAlignment="1">
      <alignment horizontal="right" vertical="center" wrapText="1"/>
    </xf>
    <xf numFmtId="177" fontId="18" fillId="14" borderId="1" xfId="3" applyNumberFormat="1" applyFont="1" applyFill="1" applyBorder="1" applyAlignment="1">
      <alignment horizontal="right" vertical="center" wrapText="1"/>
    </xf>
    <xf numFmtId="0" fontId="18" fillId="14" borderId="1" xfId="3" applyFont="1" applyFill="1" applyBorder="1" applyAlignment="1">
      <alignment horizontal="center" vertical="center" wrapText="1"/>
    </xf>
    <xf numFmtId="0" fontId="19" fillId="14" borderId="1" xfId="3" applyFont="1" applyFill="1" applyBorder="1" applyAlignment="1">
      <alignment horizontal="center" vertical="center" wrapText="1"/>
    </xf>
    <xf numFmtId="0" fontId="19" fillId="14" borderId="1" xfId="3" applyFont="1" applyFill="1" applyBorder="1" applyAlignment="1">
      <alignment horizontal="center" vertical="center" wrapText="1"/>
    </xf>
    <xf numFmtId="0" fontId="20" fillId="0" borderId="17" xfId="3" applyFont="1" applyBorder="1" applyAlignment="1">
      <alignment horizontal="center" vertical="center"/>
    </xf>
    <xf numFmtId="0" fontId="20" fillId="0" borderId="22" xfId="3" applyFont="1" applyBorder="1" applyAlignment="1">
      <alignment horizontal="center" vertical="center"/>
    </xf>
    <xf numFmtId="177" fontId="19" fillId="13" borderId="3" xfId="3" applyNumberFormat="1" applyFont="1" applyFill="1" applyBorder="1" applyAlignment="1">
      <alignment horizontal="right" vertical="center" wrapText="1"/>
    </xf>
    <xf numFmtId="177" fontId="19" fillId="13" borderId="1" xfId="3" applyNumberFormat="1" applyFont="1" applyFill="1" applyBorder="1" applyAlignment="1">
      <alignment horizontal="right" vertical="center" wrapText="1"/>
    </xf>
    <xf numFmtId="0" fontId="19" fillId="13" borderId="1" xfId="3" applyFont="1" applyFill="1" applyBorder="1" applyAlignment="1">
      <alignment horizontal="center" vertical="center" wrapText="1"/>
    </xf>
    <xf numFmtId="0" fontId="19" fillId="13" borderId="1" xfId="3" applyFont="1" applyFill="1" applyBorder="1" applyAlignment="1">
      <alignment horizontal="center" vertical="center" wrapText="1"/>
    </xf>
    <xf numFmtId="177" fontId="19" fillId="12" borderId="3" xfId="3" applyNumberFormat="1" applyFont="1" applyFill="1" applyBorder="1" applyAlignment="1">
      <alignment horizontal="right" vertical="center" wrapText="1"/>
    </xf>
    <xf numFmtId="177" fontId="19" fillId="12" borderId="1" xfId="3" applyNumberFormat="1" applyFont="1" applyFill="1" applyBorder="1" applyAlignment="1">
      <alignment horizontal="right" vertical="center" wrapText="1"/>
    </xf>
    <xf numFmtId="0" fontId="19" fillId="13" borderId="21" xfId="3" applyFont="1" applyFill="1" applyBorder="1" applyAlignment="1">
      <alignment horizontal="center" vertical="center" wrapText="1"/>
    </xf>
    <xf numFmtId="0" fontId="19" fillId="13" borderId="23" xfId="3" applyFont="1" applyFill="1" applyBorder="1" applyAlignment="1">
      <alignment horizontal="center" vertical="center" wrapText="1"/>
    </xf>
    <xf numFmtId="177" fontId="19" fillId="14" borderId="3" xfId="3" applyNumberFormat="1" applyFont="1" applyFill="1" applyBorder="1" applyAlignment="1">
      <alignment horizontal="right" vertical="center" wrapText="1"/>
    </xf>
    <xf numFmtId="177" fontId="19" fillId="14" borderId="1" xfId="3" applyNumberFormat="1" applyFont="1" applyFill="1" applyBorder="1" applyAlignment="1">
      <alignment horizontal="right" vertical="center" wrapText="1"/>
    </xf>
    <xf numFmtId="0" fontId="19" fillId="13" borderId="24" xfId="3" applyFont="1" applyFill="1" applyBorder="1" applyAlignment="1">
      <alignment horizontal="center" vertical="center" wrapText="1"/>
    </xf>
    <xf numFmtId="0" fontId="19" fillId="13" borderId="2" xfId="3" applyFont="1" applyFill="1" applyBorder="1" applyAlignment="1">
      <alignment horizontal="center" vertical="center" wrapText="1"/>
    </xf>
    <xf numFmtId="0" fontId="22" fillId="15" borderId="3" xfId="3" applyFont="1" applyFill="1" applyBorder="1" applyAlignment="1">
      <alignment horizontal="center" vertical="center" wrapText="1"/>
    </xf>
    <xf numFmtId="0" fontId="22" fillId="15" borderId="1" xfId="3" applyFont="1" applyFill="1" applyBorder="1" applyAlignment="1">
      <alignment horizontal="center" vertical="center" wrapText="1"/>
    </xf>
    <xf numFmtId="0" fontId="22" fillId="15" borderId="1" xfId="3" applyFont="1" applyFill="1" applyBorder="1" applyAlignment="1">
      <alignment horizontal="center" vertical="center" wrapText="1"/>
    </xf>
    <xf numFmtId="0" fontId="22" fillId="15" borderId="2" xfId="3" applyFont="1" applyFill="1" applyBorder="1" applyAlignment="1">
      <alignment horizontal="center" vertical="center" wrapText="1"/>
    </xf>
    <xf numFmtId="0" fontId="22" fillId="15" borderId="25" xfId="3" applyFont="1" applyFill="1" applyBorder="1" applyAlignment="1">
      <alignment horizontal="center" vertical="center" wrapText="1"/>
    </xf>
    <xf numFmtId="0" fontId="22" fillId="15" borderId="12" xfId="3" applyFont="1" applyFill="1" applyBorder="1" applyAlignment="1">
      <alignment horizontal="center" vertical="center" wrapText="1"/>
    </xf>
    <xf numFmtId="0" fontId="22" fillId="15" borderId="11" xfId="3" applyFont="1" applyFill="1" applyBorder="1" applyAlignment="1">
      <alignment horizontal="center" vertical="center" wrapText="1"/>
    </xf>
    <xf numFmtId="0" fontId="23" fillId="0" borderId="26" xfId="3" applyFont="1" applyBorder="1" applyAlignment="1">
      <alignment horizontal="center" vertical="center"/>
    </xf>
    <xf numFmtId="0" fontId="23" fillId="0" borderId="14" xfId="3" applyFont="1" applyBorder="1" applyAlignment="1">
      <alignment horizontal="center" vertical="center"/>
    </xf>
    <xf numFmtId="0" fontId="23" fillId="0" borderId="27" xfId="3" applyFont="1" applyBorder="1" applyAlignment="1">
      <alignment horizontal="center" vertical="center"/>
    </xf>
    <xf numFmtId="178" fontId="24" fillId="0" borderId="0" xfId="3" applyNumberFormat="1" applyFont="1">
      <alignment vertical="center"/>
    </xf>
    <xf numFmtId="178" fontId="24" fillId="0" borderId="0" xfId="3" applyNumberFormat="1" applyFont="1" applyAlignment="1">
      <alignment horizontal="right" vertical="center" indent="1"/>
    </xf>
    <xf numFmtId="178" fontId="1" fillId="0" borderId="0" xfId="3" applyNumberFormat="1">
      <alignment vertical="center"/>
    </xf>
    <xf numFmtId="178" fontId="17" fillId="11" borderId="28" xfId="3" applyNumberFormat="1" applyFont="1" applyFill="1" applyBorder="1" applyAlignment="1">
      <alignment horizontal="right" vertical="center" wrapText="1"/>
    </xf>
    <xf numFmtId="178" fontId="17" fillId="11" borderId="29" xfId="3" applyNumberFormat="1" applyFont="1" applyFill="1" applyBorder="1" applyAlignment="1">
      <alignment horizontal="right" vertical="center" wrapText="1"/>
    </xf>
    <xf numFmtId="0" fontId="17" fillId="11" borderId="29" xfId="3" applyFont="1" applyFill="1" applyBorder="1" applyAlignment="1">
      <alignment horizontal="center" vertical="center" wrapText="1"/>
    </xf>
    <xf numFmtId="0" fontId="17" fillId="11" borderId="30" xfId="3" applyFont="1" applyFill="1" applyBorder="1" applyAlignment="1">
      <alignment horizontal="center" vertical="center" wrapText="1"/>
    </xf>
    <xf numFmtId="0" fontId="17" fillId="11" borderId="5" xfId="3" applyFont="1" applyFill="1" applyBorder="1" applyAlignment="1">
      <alignment horizontal="center" vertical="center" wrapText="1"/>
    </xf>
    <xf numFmtId="0" fontId="17" fillId="11" borderId="31" xfId="3" applyFont="1" applyFill="1" applyBorder="1" applyAlignment="1">
      <alignment horizontal="center" vertical="center" wrapText="1"/>
    </xf>
    <xf numFmtId="178" fontId="17" fillId="11" borderId="32" xfId="3" applyNumberFormat="1" applyFont="1" applyFill="1" applyBorder="1" applyAlignment="1">
      <alignment horizontal="right" vertical="center" wrapText="1"/>
    </xf>
    <xf numFmtId="178" fontId="17" fillId="11" borderId="33" xfId="3" applyNumberFormat="1" applyFont="1" applyFill="1" applyBorder="1" applyAlignment="1">
      <alignment horizontal="right" vertical="center" wrapText="1"/>
    </xf>
    <xf numFmtId="0" fontId="17" fillId="11" borderId="33" xfId="3" applyFont="1" applyFill="1" applyBorder="1" applyAlignment="1">
      <alignment horizontal="center" vertical="center" wrapText="1"/>
    </xf>
    <xf numFmtId="0" fontId="17" fillId="11" borderId="34" xfId="3" applyFont="1" applyFill="1" applyBorder="1" applyAlignment="1">
      <alignment horizontal="center" vertical="center" wrapText="1"/>
    </xf>
    <xf numFmtId="0" fontId="17" fillId="11" borderId="0" xfId="3" applyFont="1" applyFill="1" applyBorder="1" applyAlignment="1">
      <alignment horizontal="center" vertical="center" wrapText="1"/>
    </xf>
    <xf numFmtId="0" fontId="17" fillId="11" borderId="35" xfId="3" applyFont="1" applyFill="1" applyBorder="1" applyAlignment="1">
      <alignment horizontal="center" vertical="center" wrapText="1"/>
    </xf>
    <xf numFmtId="176" fontId="25" fillId="0" borderId="0" xfId="3" applyNumberFormat="1" applyFont="1" applyFill="1" applyBorder="1" applyAlignment="1">
      <alignment horizontal="right" vertical="center"/>
    </xf>
    <xf numFmtId="178" fontId="25" fillId="11" borderId="33" xfId="3" applyNumberFormat="1" applyFont="1" applyFill="1" applyBorder="1" applyAlignment="1">
      <alignment horizontal="right" vertical="center" wrapText="1"/>
    </xf>
    <xf numFmtId="0" fontId="17" fillId="11" borderId="36" xfId="3" applyFont="1" applyFill="1" applyBorder="1" applyAlignment="1">
      <alignment horizontal="center" vertical="center" wrapText="1"/>
    </xf>
    <xf numFmtId="0" fontId="17" fillId="11" borderId="37" xfId="3" applyFont="1" applyFill="1" applyBorder="1" applyAlignment="1">
      <alignment horizontal="center" vertical="center" wrapText="1"/>
    </xf>
    <xf numFmtId="0" fontId="17" fillId="11" borderId="38" xfId="3" applyFont="1" applyFill="1" applyBorder="1" applyAlignment="1">
      <alignment horizontal="center" vertical="center" wrapText="1"/>
    </xf>
    <xf numFmtId="178" fontId="18" fillId="12" borderId="32" xfId="3" applyNumberFormat="1" applyFont="1" applyFill="1" applyBorder="1" applyAlignment="1">
      <alignment horizontal="right" vertical="center" wrapText="1"/>
    </xf>
    <xf numFmtId="178" fontId="18" fillId="12" borderId="33" xfId="3" applyNumberFormat="1" applyFont="1" applyFill="1" applyBorder="1" applyAlignment="1">
      <alignment horizontal="right" vertical="center" wrapText="1"/>
    </xf>
    <xf numFmtId="0" fontId="18" fillId="12" borderId="33" xfId="3" applyFont="1" applyFill="1" applyBorder="1" applyAlignment="1">
      <alignment horizontal="center" vertical="center" wrapText="1"/>
    </xf>
    <xf numFmtId="0" fontId="26" fillId="12" borderId="39" xfId="3" applyFont="1" applyFill="1" applyBorder="1" applyAlignment="1">
      <alignment horizontal="center" vertical="center" wrapText="1"/>
    </xf>
    <xf numFmtId="0" fontId="18" fillId="12" borderId="39" xfId="3" applyFont="1" applyFill="1" applyBorder="1" applyAlignment="1">
      <alignment horizontal="center" vertical="center" wrapText="1"/>
    </xf>
    <xf numFmtId="0" fontId="18" fillId="16" borderId="40" xfId="3" applyFont="1" applyFill="1" applyBorder="1" applyAlignment="1">
      <alignment horizontal="center" vertical="center" wrapText="1"/>
    </xf>
    <xf numFmtId="0" fontId="26" fillId="12" borderId="41" xfId="3" applyFont="1" applyFill="1" applyBorder="1" applyAlignment="1">
      <alignment horizontal="center" vertical="center" wrapText="1"/>
    </xf>
    <xf numFmtId="0" fontId="18" fillId="12" borderId="41" xfId="3" applyFont="1" applyFill="1" applyBorder="1" applyAlignment="1">
      <alignment horizontal="center" vertical="center" wrapText="1"/>
    </xf>
    <xf numFmtId="0" fontId="18" fillId="16" borderId="42" xfId="3" applyFont="1" applyFill="1" applyBorder="1" applyAlignment="1">
      <alignment horizontal="center" vertical="center" wrapText="1"/>
    </xf>
    <xf numFmtId="0" fontId="26" fillId="12" borderId="43" xfId="3" applyFont="1" applyFill="1" applyBorder="1" applyAlignment="1">
      <alignment horizontal="center" vertical="center" wrapText="1"/>
    </xf>
    <xf numFmtId="0" fontId="18" fillId="12" borderId="43" xfId="3" applyFont="1" applyFill="1" applyBorder="1" applyAlignment="1">
      <alignment horizontal="center" vertical="center" wrapText="1"/>
    </xf>
    <xf numFmtId="178" fontId="18" fillId="14" borderId="32" xfId="3" applyNumberFormat="1" applyFont="1" applyFill="1" applyBorder="1" applyAlignment="1">
      <alignment horizontal="right" vertical="center" wrapText="1"/>
    </xf>
    <xf numFmtId="178" fontId="18" fillId="14" borderId="33" xfId="3" applyNumberFormat="1" applyFont="1" applyFill="1" applyBorder="1" applyAlignment="1">
      <alignment horizontal="right" vertical="center" wrapText="1"/>
    </xf>
    <xf numFmtId="0" fontId="18" fillId="14" borderId="33" xfId="3" applyFont="1" applyFill="1" applyBorder="1" applyAlignment="1">
      <alignment horizontal="center" vertical="center" wrapText="1"/>
    </xf>
    <xf numFmtId="0" fontId="26" fillId="14" borderId="33" xfId="3" applyFont="1" applyFill="1" applyBorder="1" applyAlignment="1">
      <alignment horizontal="center" vertical="center" wrapText="1"/>
    </xf>
    <xf numFmtId="0" fontId="18" fillId="13" borderId="39" xfId="3" applyFont="1" applyFill="1" applyBorder="1" applyAlignment="1">
      <alignment horizontal="center" vertical="center" wrapText="1"/>
    </xf>
    <xf numFmtId="0" fontId="18" fillId="13" borderId="42" xfId="3" applyFont="1" applyFill="1" applyBorder="1" applyAlignment="1">
      <alignment vertical="center" wrapText="1"/>
    </xf>
    <xf numFmtId="0" fontId="18" fillId="13" borderId="41" xfId="3" applyFont="1" applyFill="1" applyBorder="1" applyAlignment="1">
      <alignment horizontal="center" vertical="center" wrapText="1"/>
    </xf>
    <xf numFmtId="178" fontId="18" fillId="13" borderId="32" xfId="3" applyNumberFormat="1" applyFont="1" applyFill="1" applyBorder="1" applyAlignment="1">
      <alignment horizontal="right" vertical="center" wrapText="1"/>
    </xf>
    <xf numFmtId="178" fontId="18" fillId="13" borderId="33" xfId="3" applyNumberFormat="1" applyFont="1" applyFill="1" applyBorder="1" applyAlignment="1">
      <alignment horizontal="right" vertical="center" wrapText="1"/>
    </xf>
    <xf numFmtId="0" fontId="18" fillId="13" borderId="33" xfId="3" applyFont="1" applyFill="1" applyBorder="1" applyAlignment="1">
      <alignment horizontal="center" vertical="center" wrapText="1"/>
    </xf>
    <xf numFmtId="0" fontId="18" fillId="13" borderId="33" xfId="3" applyFont="1" applyFill="1" applyBorder="1" applyAlignment="1">
      <alignment horizontal="center" vertical="center" wrapText="1"/>
    </xf>
    <xf numFmtId="178" fontId="24" fillId="13" borderId="33" xfId="3" applyNumberFormat="1" applyFont="1" applyFill="1" applyBorder="1" applyAlignment="1">
      <alignment horizontal="right" vertical="center" wrapText="1"/>
    </xf>
    <xf numFmtId="0" fontId="18" fillId="13" borderId="43" xfId="3" applyFont="1" applyFill="1" applyBorder="1" applyAlignment="1">
      <alignment horizontal="center" vertical="center" wrapText="1"/>
    </xf>
    <xf numFmtId="0" fontId="18" fillId="13" borderId="44" xfId="3" applyFont="1" applyFill="1" applyBorder="1" applyAlignment="1">
      <alignment vertical="center" wrapText="1"/>
    </xf>
    <xf numFmtId="178" fontId="24" fillId="12" borderId="32" xfId="3" applyNumberFormat="1" applyFont="1" applyFill="1" applyBorder="1" applyAlignment="1">
      <alignment horizontal="right" vertical="center" wrapText="1"/>
    </xf>
    <xf numFmtId="178" fontId="24" fillId="12" borderId="33" xfId="3" applyNumberFormat="1" applyFont="1" applyFill="1" applyBorder="1" applyAlignment="1">
      <alignment horizontal="right" vertical="center" wrapText="1"/>
    </xf>
    <xf numFmtId="0" fontId="26" fillId="12" borderId="33" xfId="3" applyFont="1" applyFill="1" applyBorder="1" applyAlignment="1">
      <alignment horizontal="center" vertical="center" wrapText="1"/>
    </xf>
    <xf numFmtId="0" fontId="18" fillId="12" borderId="33" xfId="3" applyFont="1" applyFill="1" applyBorder="1" applyAlignment="1">
      <alignment horizontal="center" vertical="center" wrapText="1"/>
    </xf>
    <xf numFmtId="0" fontId="18" fillId="16" borderId="45" xfId="3" applyFont="1" applyFill="1" applyBorder="1" applyAlignment="1">
      <alignment horizontal="center" vertical="center" wrapText="1"/>
    </xf>
    <xf numFmtId="178" fontId="24" fillId="14" borderId="32" xfId="3" applyNumberFormat="1" applyFont="1" applyFill="1" applyBorder="1" applyAlignment="1">
      <alignment horizontal="right" vertical="center" wrapText="1"/>
    </xf>
    <xf numFmtId="178" fontId="24" fillId="14" borderId="33" xfId="3" applyNumberFormat="1" applyFont="1" applyFill="1" applyBorder="1" applyAlignment="1">
      <alignment horizontal="right" vertical="center" wrapText="1"/>
    </xf>
    <xf numFmtId="0" fontId="26" fillId="14" borderId="39" xfId="3" applyFont="1" applyFill="1" applyBorder="1" applyAlignment="1">
      <alignment horizontal="center" vertical="center" wrapText="1"/>
    </xf>
    <xf numFmtId="0" fontId="18" fillId="7" borderId="39" xfId="3" applyFont="1" applyFill="1" applyBorder="1" applyAlignment="1">
      <alignment horizontal="center" vertical="center" wrapText="1"/>
    </xf>
    <xf numFmtId="0" fontId="18" fillId="7" borderId="42" xfId="3" applyFont="1" applyFill="1" applyBorder="1" applyAlignment="1">
      <alignment horizontal="center" vertical="center" wrapText="1"/>
    </xf>
    <xf numFmtId="0" fontId="26" fillId="14" borderId="41" xfId="3" applyFont="1" applyFill="1" applyBorder="1" applyAlignment="1">
      <alignment horizontal="center" vertical="center" wrapText="1"/>
    </xf>
    <xf numFmtId="0" fontId="18" fillId="7" borderId="41" xfId="3" applyFont="1" applyFill="1" applyBorder="1" applyAlignment="1">
      <alignment horizontal="center" vertical="center" wrapText="1"/>
    </xf>
    <xf numFmtId="0" fontId="26" fillId="14" borderId="43" xfId="3" applyFont="1" applyFill="1" applyBorder="1" applyAlignment="1">
      <alignment horizontal="center" vertical="center" wrapText="1"/>
    </xf>
    <xf numFmtId="178" fontId="24" fillId="13" borderId="32" xfId="3" applyNumberFormat="1" applyFont="1" applyFill="1" applyBorder="1" applyAlignment="1">
      <alignment horizontal="right" vertical="center" wrapText="1"/>
    </xf>
    <xf numFmtId="0" fontId="18" fillId="13" borderId="42" xfId="3" applyFont="1" applyFill="1" applyBorder="1" applyAlignment="1">
      <alignment horizontal="center" vertical="center" wrapText="1"/>
    </xf>
    <xf numFmtId="0" fontId="18" fillId="7" borderId="43" xfId="3" applyFont="1" applyFill="1" applyBorder="1" applyAlignment="1">
      <alignment horizontal="center" vertical="center" wrapText="1"/>
    </xf>
    <xf numFmtId="0" fontId="18" fillId="13" borderId="44" xfId="3" applyFont="1" applyFill="1" applyBorder="1" applyAlignment="1">
      <alignment horizontal="center" vertical="center" wrapText="1"/>
    </xf>
    <xf numFmtId="0" fontId="18" fillId="14" borderId="40" xfId="3" applyFont="1" applyFill="1" applyBorder="1" applyAlignment="1">
      <alignment horizontal="center" vertical="center" wrapText="1"/>
    </xf>
    <xf numFmtId="0" fontId="18" fillId="14" borderId="42" xfId="3" applyFont="1" applyFill="1" applyBorder="1" applyAlignment="1">
      <alignment horizontal="center" vertical="center" wrapText="1"/>
    </xf>
    <xf numFmtId="0" fontId="18" fillId="16" borderId="39" xfId="3" applyFont="1" applyFill="1" applyBorder="1" applyAlignment="1">
      <alignment horizontal="center" vertical="center" wrapText="1"/>
    </xf>
    <xf numFmtId="0" fontId="18" fillId="16" borderId="41" xfId="3" applyFont="1" applyFill="1" applyBorder="1" applyAlignment="1">
      <alignment horizontal="center" vertical="center" wrapText="1"/>
    </xf>
    <xf numFmtId="0" fontId="27" fillId="13" borderId="39" xfId="3" applyFont="1" applyFill="1" applyBorder="1" applyAlignment="1">
      <alignment horizontal="center" vertical="center" wrapText="1"/>
    </xf>
    <xf numFmtId="0" fontId="18" fillId="16" borderId="41" xfId="3" applyFont="1" applyFill="1" applyBorder="1" applyAlignment="1">
      <alignment vertical="center" wrapText="1"/>
    </xf>
    <xf numFmtId="0" fontId="18" fillId="13" borderId="42" xfId="3" applyFont="1" applyFill="1" applyBorder="1" applyAlignment="1">
      <alignment horizontal="center" vertical="center" wrapText="1"/>
    </xf>
    <xf numFmtId="0" fontId="27" fillId="13" borderId="41" xfId="3" applyFont="1" applyFill="1" applyBorder="1" applyAlignment="1">
      <alignment horizontal="center" vertical="center" wrapText="1"/>
    </xf>
    <xf numFmtId="0" fontId="27" fillId="13" borderId="46" xfId="3" applyFont="1" applyFill="1" applyBorder="1" applyAlignment="1">
      <alignment horizontal="center" vertical="center" wrapText="1"/>
    </xf>
    <xf numFmtId="0" fontId="27" fillId="13" borderId="43" xfId="3" applyFont="1" applyFill="1" applyBorder="1" applyAlignment="1">
      <alignment horizontal="center" vertical="center" wrapText="1"/>
    </xf>
    <xf numFmtId="0" fontId="1" fillId="0" borderId="0" xfId="3" applyBorder="1">
      <alignment vertical="center"/>
    </xf>
    <xf numFmtId="0" fontId="18" fillId="13" borderId="43" xfId="3" applyFont="1" applyFill="1" applyBorder="1" applyAlignment="1">
      <alignment vertical="center" wrapText="1"/>
    </xf>
    <xf numFmtId="0" fontId="18" fillId="14" borderId="39" xfId="3" applyFont="1" applyFill="1" applyBorder="1" applyAlignment="1">
      <alignment horizontal="center" vertical="center" wrapText="1"/>
    </xf>
    <xf numFmtId="0" fontId="18" fillId="14" borderId="41" xfId="3" applyFont="1" applyFill="1" applyBorder="1" applyAlignment="1">
      <alignment horizontal="center" vertical="center" wrapText="1"/>
    </xf>
    <xf numFmtId="0" fontId="18" fillId="14" borderId="43" xfId="3" applyFont="1" applyFill="1" applyBorder="1" applyAlignment="1">
      <alignment horizontal="center" vertical="center" wrapText="1"/>
    </xf>
    <xf numFmtId="0" fontId="18" fillId="13" borderId="1" xfId="3" applyFont="1" applyFill="1" applyBorder="1" applyAlignment="1">
      <alignment horizontal="center" vertical="center" wrapText="1"/>
    </xf>
    <xf numFmtId="0" fontId="18" fillId="7" borderId="47" xfId="3" applyFont="1" applyFill="1" applyBorder="1" applyAlignment="1">
      <alignment horizontal="center" vertical="center" wrapText="1"/>
    </xf>
    <xf numFmtId="0" fontId="18" fillId="13" borderId="48" xfId="3" applyFont="1" applyFill="1" applyBorder="1" applyAlignment="1">
      <alignment horizontal="center" vertical="center" wrapText="1"/>
    </xf>
    <xf numFmtId="0" fontId="18" fillId="13" borderId="49" xfId="3" applyFont="1" applyFill="1" applyBorder="1" applyAlignment="1">
      <alignment horizontal="center" vertical="center" wrapText="1"/>
    </xf>
    <xf numFmtId="0" fontId="18" fillId="13" borderId="50" xfId="3" applyFont="1" applyFill="1" applyBorder="1" applyAlignment="1">
      <alignment horizontal="center" vertical="center" wrapText="1"/>
    </xf>
    <xf numFmtId="0" fontId="18" fillId="13" borderId="47" xfId="3" applyFont="1" applyFill="1" applyBorder="1" applyAlignment="1">
      <alignment horizontal="center" vertical="center" wrapText="1"/>
    </xf>
    <xf numFmtId="0" fontId="18" fillId="13" borderId="51" xfId="3" applyFont="1" applyFill="1" applyBorder="1" applyAlignment="1">
      <alignment horizontal="center" vertical="center" wrapText="1"/>
    </xf>
    <xf numFmtId="0" fontId="18" fillId="13" borderId="52" xfId="3" applyFont="1" applyFill="1" applyBorder="1" applyAlignment="1">
      <alignment horizontal="center" vertical="center" wrapText="1"/>
    </xf>
    <xf numFmtId="0" fontId="18" fillId="13" borderId="41" xfId="3" applyFont="1" applyFill="1" applyBorder="1" applyAlignment="1">
      <alignment horizontal="center" vertical="center" wrapText="1"/>
    </xf>
    <xf numFmtId="178" fontId="18" fillId="13" borderId="0" xfId="3" applyNumberFormat="1" applyFont="1" applyFill="1" applyBorder="1" applyAlignment="1">
      <alignment horizontal="right" vertical="center" wrapText="1"/>
    </xf>
    <xf numFmtId="178" fontId="17" fillId="17" borderId="53" xfId="3" applyNumberFormat="1" applyFont="1" applyFill="1" applyBorder="1" applyAlignment="1">
      <alignment horizontal="center" vertical="center" wrapText="1"/>
    </xf>
    <xf numFmtId="178" fontId="17" fillId="17" borderId="39" xfId="3" applyNumberFormat="1" applyFont="1" applyFill="1" applyBorder="1" applyAlignment="1">
      <alignment horizontal="center" vertical="center" wrapText="1"/>
    </xf>
    <xf numFmtId="178" fontId="17" fillId="17" borderId="39" xfId="3" applyNumberFormat="1" applyFont="1" applyFill="1" applyBorder="1" applyAlignment="1">
      <alignment horizontal="right" vertical="center" wrapText="1" indent="1"/>
    </xf>
    <xf numFmtId="0" fontId="22" fillId="17" borderId="39" xfId="3" applyFont="1" applyFill="1" applyBorder="1" applyAlignment="1">
      <alignment horizontal="center" vertical="center" wrapText="1"/>
    </xf>
    <xf numFmtId="0" fontId="22" fillId="17" borderId="39" xfId="3" applyFont="1" applyFill="1" applyBorder="1" applyAlignment="1">
      <alignment horizontal="center" vertical="center" wrapText="1"/>
    </xf>
    <xf numFmtId="0" fontId="22" fillId="17" borderId="40" xfId="3" applyFont="1" applyFill="1" applyBorder="1" applyAlignment="1">
      <alignment horizontal="center" vertical="center" wrapText="1"/>
    </xf>
    <xf numFmtId="178" fontId="17" fillId="17" borderId="54" xfId="3" applyNumberFormat="1" applyFont="1" applyFill="1" applyBorder="1" applyAlignment="1">
      <alignment horizontal="center" vertical="center" wrapText="1"/>
    </xf>
    <xf numFmtId="178" fontId="17" fillId="17" borderId="55" xfId="3" applyNumberFormat="1" applyFont="1" applyFill="1" applyBorder="1" applyAlignment="1">
      <alignment horizontal="center" vertical="center" wrapText="1"/>
    </xf>
    <xf numFmtId="178" fontId="17" fillId="17" borderId="55" xfId="3" applyNumberFormat="1" applyFont="1" applyFill="1" applyBorder="1" applyAlignment="1">
      <alignment horizontal="right" vertical="center" wrapText="1" indent="1"/>
    </xf>
    <xf numFmtId="0" fontId="22" fillId="17" borderId="55" xfId="3" applyFont="1" applyFill="1" applyBorder="1" applyAlignment="1">
      <alignment horizontal="center" vertical="center" wrapText="1"/>
    </xf>
    <xf numFmtId="0" fontId="22" fillId="17" borderId="56" xfId="3" applyFont="1" applyFill="1" applyBorder="1" applyAlignment="1">
      <alignment horizontal="center" vertical="center" wrapText="1"/>
    </xf>
    <xf numFmtId="0" fontId="22" fillId="17" borderId="57" xfId="3" applyFont="1" applyFill="1" applyBorder="1" applyAlignment="1">
      <alignment horizontal="center" vertical="center" wrapText="1"/>
    </xf>
    <xf numFmtId="0" fontId="23" fillId="0" borderId="0" xfId="3" applyFont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C24CA26E-B5E5-4CF7-BBCD-19D42CC24CB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3"/>
  <sheetViews>
    <sheetView tabSelected="1" view="pageBreakPreview" zoomScaleNormal="100" zoomScaleSheetLayoutView="100" workbookViewId="0">
      <selection activeCell="C9" sqref="C9"/>
    </sheetView>
  </sheetViews>
  <sheetFormatPr defaultColWidth="9" defaultRowHeight="16.5" x14ac:dyDescent="0.3"/>
  <cols>
    <col min="1" max="1" width="8.125" style="1" customWidth="1"/>
    <col min="2" max="2" width="25.875" style="1" customWidth="1"/>
    <col min="3" max="3" width="19.5" style="1" customWidth="1"/>
    <col min="4" max="4" width="15.25" style="1" customWidth="1"/>
    <col min="5" max="5" width="14.875" style="1" customWidth="1"/>
    <col min="6" max="6" width="14.5" style="1" customWidth="1"/>
    <col min="7" max="8" width="15.25" style="1" customWidth="1"/>
    <col min="9" max="9" width="14.125" style="1" customWidth="1"/>
    <col min="10" max="10" width="13.5" style="1" customWidth="1"/>
    <col min="11" max="11" width="12.125" style="1" customWidth="1"/>
    <col min="12" max="14" width="10.625" style="1" customWidth="1"/>
    <col min="15" max="15" width="12.375" style="1" customWidth="1"/>
    <col min="16" max="16" width="10.625" style="1" customWidth="1"/>
    <col min="17" max="17" width="13.25" style="1" customWidth="1"/>
    <col min="18" max="18" width="19.375" style="1" customWidth="1"/>
    <col min="20" max="20" width="15.375" style="1" bestFit="1" customWidth="1"/>
    <col min="21" max="21" width="13.625" style="1" bestFit="1" customWidth="1"/>
  </cols>
  <sheetData>
    <row r="1" spans="1:21" ht="64.5" customHeight="1" x14ac:dyDescent="0.3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</row>
    <row r="2" spans="1:21" ht="40.5" customHeight="1" x14ac:dyDescent="0.3">
      <c r="A2" s="31"/>
      <c r="B2" s="32"/>
      <c r="C2" s="32"/>
      <c r="D2" s="45"/>
      <c r="E2" s="47"/>
      <c r="F2" s="47"/>
      <c r="G2" s="47"/>
      <c r="H2" s="47"/>
      <c r="I2" s="45"/>
      <c r="J2" s="45"/>
      <c r="K2" s="32"/>
      <c r="L2" s="32"/>
      <c r="M2" s="32"/>
      <c r="N2" s="32"/>
      <c r="O2" s="32"/>
      <c r="P2" s="32"/>
      <c r="Q2" s="32"/>
      <c r="R2" s="32"/>
    </row>
    <row r="3" spans="1:21" ht="24.75" customHeight="1" x14ac:dyDescent="0.3">
      <c r="A3" s="69" t="s">
        <v>11</v>
      </c>
      <c r="B3" s="71" t="s">
        <v>5</v>
      </c>
      <c r="C3" s="73" t="s">
        <v>6</v>
      </c>
      <c r="D3" s="75" t="s">
        <v>1</v>
      </c>
      <c r="E3" s="75" t="s">
        <v>9</v>
      </c>
      <c r="F3" s="75" t="s">
        <v>10</v>
      </c>
      <c r="G3" s="76" t="s">
        <v>15</v>
      </c>
      <c r="H3" s="88" t="s">
        <v>2</v>
      </c>
      <c r="I3" s="78" t="s">
        <v>12</v>
      </c>
      <c r="J3" s="79" t="s">
        <v>21</v>
      </c>
      <c r="K3" s="81" t="s">
        <v>34</v>
      </c>
      <c r="L3" s="82"/>
      <c r="M3" s="82"/>
      <c r="N3" s="82"/>
      <c r="O3" s="82"/>
      <c r="P3" s="83"/>
      <c r="Q3" s="84" t="s">
        <v>33</v>
      </c>
      <c r="R3" s="86" t="s">
        <v>3</v>
      </c>
    </row>
    <row r="4" spans="1:21" ht="45" customHeight="1" x14ac:dyDescent="0.3">
      <c r="A4" s="70"/>
      <c r="B4" s="72"/>
      <c r="C4" s="74"/>
      <c r="D4" s="74"/>
      <c r="E4" s="74"/>
      <c r="F4" s="74"/>
      <c r="G4" s="77"/>
      <c r="H4" s="89"/>
      <c r="I4" s="74"/>
      <c r="J4" s="80"/>
      <c r="K4" s="2" t="s">
        <v>7</v>
      </c>
      <c r="L4" s="3" t="s">
        <v>1</v>
      </c>
      <c r="M4" s="3" t="s">
        <v>9</v>
      </c>
      <c r="N4" s="3" t="s">
        <v>10</v>
      </c>
      <c r="O4" s="3" t="s">
        <v>8</v>
      </c>
      <c r="P4" s="4" t="s">
        <v>32</v>
      </c>
      <c r="Q4" s="85"/>
      <c r="R4" s="87"/>
      <c r="T4" s="33"/>
    </row>
    <row r="5" spans="1:21" ht="50.1" customHeight="1" x14ac:dyDescent="0.3">
      <c r="A5" s="5">
        <v>1</v>
      </c>
      <c r="B5" s="6" t="s">
        <v>30</v>
      </c>
      <c r="C5" s="7">
        <f>SUM(D5:G5)</f>
        <v>899784000</v>
      </c>
      <c r="D5" s="8">
        <v>0</v>
      </c>
      <c r="E5" s="8">
        <v>0</v>
      </c>
      <c r="F5" s="8">
        <v>899784000</v>
      </c>
      <c r="G5" s="8">
        <v>0</v>
      </c>
      <c r="H5" s="9">
        <v>899784000</v>
      </c>
      <c r="I5" s="9">
        <v>865611931</v>
      </c>
      <c r="J5" s="49">
        <f>C5-I5</f>
        <v>34172069</v>
      </c>
      <c r="K5" s="10">
        <f>SUM(L5:O5)</f>
        <v>229160</v>
      </c>
      <c r="L5" s="11">
        <v>0</v>
      </c>
      <c r="M5" s="11">
        <v>0</v>
      </c>
      <c r="N5" s="11">
        <v>229160</v>
      </c>
      <c r="O5" s="11">
        <v>0</v>
      </c>
      <c r="P5" s="12">
        <v>9</v>
      </c>
      <c r="Q5" s="13"/>
      <c r="R5" s="14" t="s">
        <v>25</v>
      </c>
      <c r="S5" s="33"/>
      <c r="T5" s="33"/>
      <c r="U5" s="33"/>
    </row>
    <row r="6" spans="1:21" ht="50.1" customHeight="1" x14ac:dyDescent="0.3">
      <c r="A6" s="5">
        <v>2</v>
      </c>
      <c r="B6" s="15" t="s">
        <v>26</v>
      </c>
      <c r="C6" s="7">
        <f t="shared" ref="C6:C18" si="0">SUM(D6:G6)</f>
        <v>59371000</v>
      </c>
      <c r="D6" s="53">
        <v>0</v>
      </c>
      <c r="E6" s="8">
        <v>17038500</v>
      </c>
      <c r="F6" s="16">
        <v>42332500</v>
      </c>
      <c r="G6" s="8">
        <v>0</v>
      </c>
      <c r="H6" s="9">
        <v>59371000</v>
      </c>
      <c r="I6" s="18">
        <v>54872210</v>
      </c>
      <c r="J6" s="49">
        <f t="shared" ref="J6:J18" si="1">C6-I6</f>
        <v>4498790</v>
      </c>
      <c r="K6" s="10">
        <v>17390</v>
      </c>
      <c r="L6" s="11">
        <v>0</v>
      </c>
      <c r="M6" s="19">
        <v>4992</v>
      </c>
      <c r="N6" s="19">
        <v>12401</v>
      </c>
      <c r="O6" s="19">
        <v>0</v>
      </c>
      <c r="P6" s="20">
        <v>3</v>
      </c>
      <c r="Q6" s="13"/>
      <c r="R6" s="14" t="s">
        <v>25</v>
      </c>
      <c r="S6" s="33"/>
      <c r="T6" s="33"/>
      <c r="U6" s="33"/>
    </row>
    <row r="7" spans="1:21" ht="50.1" customHeight="1" x14ac:dyDescent="0.3">
      <c r="A7" s="5">
        <v>3</v>
      </c>
      <c r="B7" s="15" t="s">
        <v>28</v>
      </c>
      <c r="C7" s="7">
        <f t="shared" si="0"/>
        <v>35000000</v>
      </c>
      <c r="D7" s="54">
        <v>0</v>
      </c>
      <c r="E7" s="8">
        <v>10500000</v>
      </c>
      <c r="F7" s="16">
        <v>24500000</v>
      </c>
      <c r="G7" s="8">
        <v>0</v>
      </c>
      <c r="H7" s="9">
        <v>35000000</v>
      </c>
      <c r="I7" s="18">
        <v>32941900</v>
      </c>
      <c r="J7" s="49">
        <f t="shared" si="1"/>
        <v>2058100</v>
      </c>
      <c r="K7" s="10">
        <v>11670</v>
      </c>
      <c r="L7" s="11">
        <v>0</v>
      </c>
      <c r="M7" s="19">
        <v>3501</v>
      </c>
      <c r="N7" s="19">
        <v>8170</v>
      </c>
      <c r="O7" s="19">
        <v>0</v>
      </c>
      <c r="P7" s="20">
        <v>1</v>
      </c>
      <c r="Q7" s="13"/>
      <c r="R7" s="14" t="s">
        <v>25</v>
      </c>
      <c r="S7" s="33"/>
      <c r="T7" s="33"/>
      <c r="U7" s="33"/>
    </row>
    <row r="8" spans="1:21" ht="50.1" customHeight="1" x14ac:dyDescent="0.3">
      <c r="A8" s="5">
        <v>4</v>
      </c>
      <c r="B8" s="15" t="s">
        <v>14</v>
      </c>
      <c r="C8" s="7">
        <f t="shared" si="0"/>
        <v>17248000</v>
      </c>
      <c r="D8" s="8">
        <v>0</v>
      </c>
      <c r="E8" s="53">
        <v>0</v>
      </c>
      <c r="F8" s="16">
        <v>17248000</v>
      </c>
      <c r="G8" s="8">
        <v>0</v>
      </c>
      <c r="H8" s="9">
        <v>17248000</v>
      </c>
      <c r="I8" s="18">
        <v>3060840</v>
      </c>
      <c r="J8" s="49">
        <f t="shared" si="1"/>
        <v>14187160</v>
      </c>
      <c r="K8" s="10">
        <v>13550</v>
      </c>
      <c r="L8" s="11">
        <v>0</v>
      </c>
      <c r="M8" s="19">
        <v>0</v>
      </c>
      <c r="N8" s="19">
        <v>13553</v>
      </c>
      <c r="O8" s="19">
        <v>0</v>
      </c>
      <c r="P8" s="20">
        <v>3</v>
      </c>
      <c r="Q8" s="13"/>
      <c r="R8" s="14" t="s">
        <v>25</v>
      </c>
      <c r="S8" s="33"/>
      <c r="T8" s="33"/>
      <c r="U8" s="33"/>
    </row>
    <row r="9" spans="1:21" ht="50.1" customHeight="1" x14ac:dyDescent="0.3">
      <c r="A9" s="5">
        <v>5</v>
      </c>
      <c r="B9" s="15" t="s">
        <v>13</v>
      </c>
      <c r="C9" s="7">
        <f t="shared" si="0"/>
        <v>45700000</v>
      </c>
      <c r="D9" s="54">
        <v>0</v>
      </c>
      <c r="E9" s="8">
        <v>13290000</v>
      </c>
      <c r="F9" s="17">
        <v>32410000</v>
      </c>
      <c r="G9" s="8">
        <v>0</v>
      </c>
      <c r="H9" s="9">
        <v>45700000</v>
      </c>
      <c r="I9" s="18">
        <v>45700000</v>
      </c>
      <c r="J9" s="49">
        <f t="shared" si="1"/>
        <v>0</v>
      </c>
      <c r="K9" s="10">
        <v>13910</v>
      </c>
      <c r="L9" s="11">
        <v>0</v>
      </c>
      <c r="M9" s="19">
        <v>4034</v>
      </c>
      <c r="N9" s="19">
        <v>9879</v>
      </c>
      <c r="O9" s="19">
        <v>0</v>
      </c>
      <c r="P9" s="20">
        <v>3</v>
      </c>
      <c r="Q9" s="13"/>
      <c r="R9" s="14" t="s">
        <v>20</v>
      </c>
      <c r="S9" s="33"/>
      <c r="T9" s="33"/>
    </row>
    <row r="10" spans="1:21" ht="50.1" customHeight="1" x14ac:dyDescent="0.3">
      <c r="A10" s="5">
        <v>6</v>
      </c>
      <c r="B10" s="15" t="s">
        <v>27</v>
      </c>
      <c r="C10" s="7">
        <f t="shared" si="0"/>
        <v>17200000</v>
      </c>
      <c r="D10" s="54">
        <v>0</v>
      </c>
      <c r="E10" s="8">
        <v>5160000</v>
      </c>
      <c r="F10" s="17">
        <v>12040000</v>
      </c>
      <c r="G10" s="8">
        <v>0</v>
      </c>
      <c r="H10" s="9">
        <v>17200000</v>
      </c>
      <c r="I10" s="18">
        <v>17200000</v>
      </c>
      <c r="J10" s="49">
        <f t="shared" si="1"/>
        <v>0</v>
      </c>
      <c r="K10" s="10">
        <v>6520</v>
      </c>
      <c r="L10" s="11">
        <v>0</v>
      </c>
      <c r="M10" s="19">
        <v>1957</v>
      </c>
      <c r="N10" s="19">
        <v>4567</v>
      </c>
      <c r="O10" s="19">
        <v>0</v>
      </c>
      <c r="P10" s="20">
        <v>4</v>
      </c>
      <c r="Q10" s="13"/>
      <c r="R10" s="14" t="s">
        <v>20</v>
      </c>
      <c r="S10" s="33"/>
      <c r="T10" s="33"/>
    </row>
    <row r="11" spans="1:21" ht="50.1" customHeight="1" x14ac:dyDescent="0.3">
      <c r="A11" s="5">
        <v>7</v>
      </c>
      <c r="B11" s="15" t="s">
        <v>29</v>
      </c>
      <c r="C11" s="7">
        <f t="shared" si="0"/>
        <v>66660000</v>
      </c>
      <c r="D11" s="8">
        <v>0</v>
      </c>
      <c r="E11" s="17">
        <v>20000000</v>
      </c>
      <c r="F11" s="17">
        <v>46660000</v>
      </c>
      <c r="G11" s="8">
        <v>0</v>
      </c>
      <c r="H11" s="9">
        <v>66660000</v>
      </c>
      <c r="I11" s="18">
        <v>66660000</v>
      </c>
      <c r="J11" s="49">
        <f t="shared" si="1"/>
        <v>0</v>
      </c>
      <c r="K11" s="10">
        <v>17970</v>
      </c>
      <c r="L11" s="11">
        <v>0</v>
      </c>
      <c r="M11" s="19">
        <v>5393</v>
      </c>
      <c r="N11" s="19">
        <v>12584</v>
      </c>
      <c r="O11" s="19">
        <v>0</v>
      </c>
      <c r="P11" s="20">
        <v>7</v>
      </c>
      <c r="Q11" s="13"/>
      <c r="R11" s="14" t="s">
        <v>20</v>
      </c>
      <c r="S11" s="33"/>
    </row>
    <row r="12" spans="1:21" ht="50.1" customHeight="1" x14ac:dyDescent="0.3">
      <c r="A12" s="5">
        <v>8</v>
      </c>
      <c r="B12" s="15" t="s">
        <v>36</v>
      </c>
      <c r="C12" s="7">
        <f t="shared" si="0"/>
        <v>128080000</v>
      </c>
      <c r="D12" s="17">
        <v>128080000</v>
      </c>
      <c r="E12" s="17">
        <v>0</v>
      </c>
      <c r="F12" s="17">
        <v>0</v>
      </c>
      <c r="G12" s="8">
        <v>0</v>
      </c>
      <c r="H12" s="9">
        <v>128080000</v>
      </c>
      <c r="I12" s="18">
        <v>125098000</v>
      </c>
      <c r="J12" s="49">
        <f t="shared" si="1"/>
        <v>2982000</v>
      </c>
      <c r="K12" s="10">
        <v>23230</v>
      </c>
      <c r="L12" s="11">
        <v>23236</v>
      </c>
      <c r="M12" s="21">
        <v>0</v>
      </c>
      <c r="N12" s="21">
        <v>0</v>
      </c>
      <c r="O12" s="19">
        <v>0</v>
      </c>
      <c r="P12" s="20">
        <v>6</v>
      </c>
      <c r="Q12" s="13"/>
      <c r="R12" s="14" t="s">
        <v>25</v>
      </c>
      <c r="S12" s="33"/>
      <c r="U12" s="33"/>
    </row>
    <row r="13" spans="1:21" ht="50.1" customHeight="1" x14ac:dyDescent="0.3">
      <c r="A13" s="5">
        <v>9</v>
      </c>
      <c r="B13" s="22" t="s">
        <v>24</v>
      </c>
      <c r="C13" s="7">
        <f t="shared" si="0"/>
        <v>283440000</v>
      </c>
      <c r="D13" s="35">
        <v>283440000</v>
      </c>
      <c r="E13" s="36">
        <v>0</v>
      </c>
      <c r="F13" s="36">
        <v>0</v>
      </c>
      <c r="G13" s="36">
        <v>0</v>
      </c>
      <c r="H13" s="56">
        <v>283440000</v>
      </c>
      <c r="I13" s="37">
        <v>282859940</v>
      </c>
      <c r="J13" s="49">
        <f t="shared" si="1"/>
        <v>580060</v>
      </c>
      <c r="K13" s="38">
        <v>1520</v>
      </c>
      <c r="L13" s="39">
        <v>1520</v>
      </c>
      <c r="M13" s="40">
        <v>0</v>
      </c>
      <c r="N13" s="39">
        <v>0</v>
      </c>
      <c r="O13" s="41">
        <v>0</v>
      </c>
      <c r="P13" s="42">
        <v>0</v>
      </c>
      <c r="Q13" s="13"/>
      <c r="R13" s="46" t="s">
        <v>19</v>
      </c>
    </row>
    <row r="14" spans="1:21" s="52" customFormat="1" ht="50.1" customHeight="1" x14ac:dyDescent="0.3">
      <c r="A14" s="59">
        <v>10</v>
      </c>
      <c r="B14" s="60" t="s">
        <v>17</v>
      </c>
      <c r="C14" s="7">
        <f t="shared" si="0"/>
        <v>30000000</v>
      </c>
      <c r="D14" s="35">
        <v>0</v>
      </c>
      <c r="E14" s="36">
        <v>3000000</v>
      </c>
      <c r="F14" s="36">
        <v>27000000</v>
      </c>
      <c r="G14" s="36">
        <v>0</v>
      </c>
      <c r="H14" s="56">
        <v>30000000</v>
      </c>
      <c r="I14" s="61">
        <v>30000000</v>
      </c>
      <c r="J14" s="49">
        <f t="shared" si="1"/>
        <v>0</v>
      </c>
      <c r="K14" s="38">
        <v>7640</v>
      </c>
      <c r="L14" s="39">
        <v>0</v>
      </c>
      <c r="M14" s="40">
        <v>765</v>
      </c>
      <c r="N14" s="39">
        <v>6883</v>
      </c>
      <c r="O14" s="41">
        <v>0</v>
      </c>
      <c r="P14" s="42">
        <v>8</v>
      </c>
      <c r="Q14" s="13"/>
      <c r="R14" s="51" t="s">
        <v>20</v>
      </c>
    </row>
    <row r="15" spans="1:21" ht="50.1" customHeight="1" x14ac:dyDescent="0.3">
      <c r="A15" s="5">
        <v>11</v>
      </c>
      <c r="B15" s="15" t="s">
        <v>23</v>
      </c>
      <c r="C15" s="7">
        <f t="shared" si="0"/>
        <v>23751000</v>
      </c>
      <c r="D15" s="8">
        <v>0</v>
      </c>
      <c r="E15" s="17">
        <v>7125300</v>
      </c>
      <c r="F15" s="17">
        <v>16625700</v>
      </c>
      <c r="G15" s="36">
        <v>0</v>
      </c>
      <c r="H15" s="56">
        <v>23751000</v>
      </c>
      <c r="I15" s="18">
        <v>20235910</v>
      </c>
      <c r="J15" s="49">
        <f t="shared" si="1"/>
        <v>3515090</v>
      </c>
      <c r="K15" s="10">
        <v>8300</v>
      </c>
      <c r="L15" s="11">
        <v>0</v>
      </c>
      <c r="M15" s="19">
        <v>2492</v>
      </c>
      <c r="N15" s="19">
        <v>5815</v>
      </c>
      <c r="O15" s="19">
        <v>0</v>
      </c>
      <c r="P15" s="20">
        <v>7</v>
      </c>
      <c r="Q15" s="13"/>
      <c r="R15" s="14" t="s">
        <v>25</v>
      </c>
      <c r="S15" s="33"/>
    </row>
    <row r="16" spans="1:21" ht="50.1" customHeight="1" x14ac:dyDescent="0.3">
      <c r="A16" s="5">
        <v>12</v>
      </c>
      <c r="B16" s="15" t="s">
        <v>31</v>
      </c>
      <c r="C16" s="7">
        <f t="shared" si="0"/>
        <v>5000000</v>
      </c>
      <c r="D16" s="8">
        <v>0</v>
      </c>
      <c r="E16" s="17">
        <v>0</v>
      </c>
      <c r="F16" s="17">
        <v>0</v>
      </c>
      <c r="G16" s="36">
        <v>5000000</v>
      </c>
      <c r="H16" s="56">
        <v>5000000</v>
      </c>
      <c r="I16" s="18">
        <v>5000000</v>
      </c>
      <c r="J16" s="49">
        <f t="shared" si="1"/>
        <v>0</v>
      </c>
      <c r="K16" s="10">
        <v>1610</v>
      </c>
      <c r="L16" s="11">
        <v>0</v>
      </c>
      <c r="M16" s="19">
        <v>0</v>
      </c>
      <c r="N16" s="19">
        <v>0</v>
      </c>
      <c r="O16" s="19">
        <v>1615</v>
      </c>
      <c r="P16" s="20">
        <v>5</v>
      </c>
      <c r="Q16" s="13"/>
      <c r="R16" s="48" t="s">
        <v>35</v>
      </c>
      <c r="S16" s="33"/>
    </row>
    <row r="17" spans="1:19" ht="50.1" customHeight="1" x14ac:dyDescent="0.3">
      <c r="A17" s="5">
        <v>13</v>
      </c>
      <c r="B17" s="15" t="s">
        <v>16</v>
      </c>
      <c r="C17" s="7">
        <f t="shared" si="0"/>
        <v>10000000</v>
      </c>
      <c r="D17" s="8">
        <v>0</v>
      </c>
      <c r="E17" s="17">
        <v>0</v>
      </c>
      <c r="F17" s="17">
        <v>0</v>
      </c>
      <c r="G17" s="36">
        <v>10000000</v>
      </c>
      <c r="H17" s="56">
        <v>10000000</v>
      </c>
      <c r="I17" s="18">
        <v>9649560</v>
      </c>
      <c r="J17" s="49">
        <f t="shared" si="1"/>
        <v>350440</v>
      </c>
      <c r="K17" s="10">
        <v>2190</v>
      </c>
      <c r="L17" s="11">
        <v>0</v>
      </c>
      <c r="M17" s="19">
        <v>0</v>
      </c>
      <c r="N17" s="19">
        <v>0</v>
      </c>
      <c r="O17" s="19">
        <v>2198</v>
      </c>
      <c r="P17" s="20">
        <v>8</v>
      </c>
      <c r="Q17" s="13"/>
      <c r="R17" s="14" t="s">
        <v>35</v>
      </c>
      <c r="S17" s="33"/>
    </row>
    <row r="18" spans="1:19" ht="50.1" customHeight="1" x14ac:dyDescent="0.3">
      <c r="A18" s="5">
        <v>14</v>
      </c>
      <c r="B18" s="15" t="s">
        <v>22</v>
      </c>
      <c r="C18" s="7">
        <f t="shared" si="0"/>
        <v>15000000</v>
      </c>
      <c r="D18" s="8">
        <v>0</v>
      </c>
      <c r="E18" s="16">
        <v>0</v>
      </c>
      <c r="F18" s="17">
        <v>0</v>
      </c>
      <c r="G18" s="17">
        <v>15000000</v>
      </c>
      <c r="H18" s="57">
        <v>15000000</v>
      </c>
      <c r="I18" s="18">
        <v>15000000</v>
      </c>
      <c r="J18" s="49">
        <f t="shared" si="1"/>
        <v>0</v>
      </c>
      <c r="K18" s="10">
        <v>6943</v>
      </c>
      <c r="L18" s="19">
        <v>0</v>
      </c>
      <c r="M18" s="21">
        <v>0</v>
      </c>
      <c r="N18" s="19">
        <v>0</v>
      </c>
      <c r="O18" s="19">
        <v>6943</v>
      </c>
      <c r="P18" s="20">
        <v>0</v>
      </c>
      <c r="Q18" s="13">
        <f>SUM(J18+K18)</f>
        <v>6943</v>
      </c>
      <c r="R18" s="14" t="s">
        <v>18</v>
      </c>
    </row>
    <row r="19" spans="1:19" ht="50.1" customHeight="1" x14ac:dyDescent="0.3">
      <c r="A19" s="5">
        <v>15</v>
      </c>
      <c r="B19" s="22" t="s">
        <v>4</v>
      </c>
      <c r="C19" s="7">
        <v>6426141</v>
      </c>
      <c r="D19" s="8">
        <v>0</v>
      </c>
      <c r="E19" s="23">
        <v>0</v>
      </c>
      <c r="F19" s="23">
        <v>0</v>
      </c>
      <c r="G19" s="23">
        <v>6426141</v>
      </c>
      <c r="H19" s="58">
        <v>6426141</v>
      </c>
      <c r="I19" s="24">
        <v>5995800</v>
      </c>
      <c r="J19" s="49">
        <v>430341</v>
      </c>
      <c r="K19" s="10">
        <v>38169</v>
      </c>
      <c r="L19" s="19">
        <v>0</v>
      </c>
      <c r="M19" s="21">
        <v>0</v>
      </c>
      <c r="N19" s="19">
        <v>0</v>
      </c>
      <c r="O19" s="25">
        <v>38169</v>
      </c>
      <c r="P19" s="20">
        <v>0</v>
      </c>
      <c r="Q19" s="13">
        <v>38169</v>
      </c>
      <c r="R19" s="14" t="s">
        <v>18</v>
      </c>
    </row>
    <row r="20" spans="1:19" ht="39.950000000000003" customHeight="1" x14ac:dyDescent="0.3">
      <c r="A20" s="65" t="s">
        <v>6</v>
      </c>
      <c r="B20" s="66"/>
      <c r="C20" s="26">
        <f t="shared" ref="C20:P20" si="2">SUM(C5:C19)</f>
        <v>1642660141</v>
      </c>
      <c r="D20" s="26">
        <f t="shared" si="2"/>
        <v>411520000</v>
      </c>
      <c r="E20" s="26">
        <f t="shared" si="2"/>
        <v>76113800</v>
      </c>
      <c r="F20" s="26">
        <f t="shared" si="2"/>
        <v>1118600200</v>
      </c>
      <c r="G20" s="55">
        <f t="shared" si="2"/>
        <v>36426141</v>
      </c>
      <c r="H20" s="55">
        <f>SUM(H5:H19)</f>
        <v>1642660141</v>
      </c>
      <c r="I20" s="26">
        <f t="shared" si="2"/>
        <v>1579886091</v>
      </c>
      <c r="J20" s="50">
        <f>SUM(J5:J19)</f>
        <v>62774050</v>
      </c>
      <c r="K20" s="27">
        <f>SUM(K5:K19)</f>
        <v>399772</v>
      </c>
      <c r="L20" s="28">
        <f t="shared" si="2"/>
        <v>24756</v>
      </c>
      <c r="M20" s="28">
        <f t="shared" si="2"/>
        <v>23134</v>
      </c>
      <c r="N20" s="28">
        <f t="shared" si="2"/>
        <v>303012</v>
      </c>
      <c r="O20" s="28">
        <f t="shared" si="2"/>
        <v>48925</v>
      </c>
      <c r="P20" s="29">
        <f t="shared" si="2"/>
        <v>64</v>
      </c>
      <c r="Q20" s="30">
        <f>SUM(Q5:Q19)</f>
        <v>45112</v>
      </c>
      <c r="R20" s="34"/>
    </row>
    <row r="21" spans="1:19" ht="55.5" customHeight="1" x14ac:dyDescent="0.3">
      <c r="C21" s="33"/>
      <c r="D21" s="33"/>
      <c r="E21" s="43"/>
      <c r="F21" s="33"/>
      <c r="G21" s="62"/>
      <c r="H21" s="33"/>
      <c r="I21" s="33"/>
      <c r="J21" s="33"/>
      <c r="K21" s="33"/>
      <c r="L21" s="44"/>
      <c r="N21" s="33"/>
      <c r="P21" s="33"/>
      <c r="Q21" s="33"/>
    </row>
    <row r="22" spans="1:19" x14ac:dyDescent="0.3">
      <c r="C22" s="33"/>
      <c r="D22" s="33"/>
      <c r="E22" s="33"/>
      <c r="F22" s="33"/>
      <c r="G22" s="62"/>
      <c r="H22" s="33"/>
      <c r="I22" s="33"/>
      <c r="J22" s="33"/>
      <c r="K22" s="33"/>
      <c r="L22" s="33"/>
      <c r="M22" s="33"/>
      <c r="N22" s="33"/>
      <c r="P22" s="33"/>
      <c r="Q22" s="33"/>
      <c r="R22" s="33"/>
    </row>
    <row r="23" spans="1:19" x14ac:dyDescent="0.3">
      <c r="C23" s="33"/>
      <c r="D23" s="33"/>
      <c r="G23" s="62"/>
      <c r="H23" s="33"/>
      <c r="I23" s="33"/>
      <c r="J23" s="33"/>
      <c r="K23" s="64"/>
      <c r="M23" s="33"/>
    </row>
    <row r="24" spans="1:19" x14ac:dyDescent="0.3">
      <c r="C24" s="33"/>
      <c r="G24" s="62"/>
      <c r="I24" s="33"/>
      <c r="J24" s="33"/>
      <c r="K24" s="33"/>
      <c r="L24" s="33"/>
      <c r="O24" s="33"/>
    </row>
    <row r="25" spans="1:19" x14ac:dyDescent="0.3">
      <c r="C25" s="33"/>
      <c r="G25" s="63"/>
      <c r="I25" s="33"/>
      <c r="J25" s="33"/>
      <c r="M25" s="33"/>
      <c r="P25" s="33"/>
    </row>
    <row r="26" spans="1:19" x14ac:dyDescent="0.3">
      <c r="J26" s="33"/>
      <c r="P26" s="33"/>
    </row>
    <row r="27" spans="1:19" x14ac:dyDescent="0.3">
      <c r="C27" s="33"/>
      <c r="G27" s="33"/>
      <c r="H27" s="33"/>
      <c r="J27" s="33"/>
    </row>
    <row r="28" spans="1:19" x14ac:dyDescent="0.3">
      <c r="J28" s="33"/>
    </row>
    <row r="29" spans="1:19" x14ac:dyDescent="0.3">
      <c r="J29" s="33"/>
    </row>
    <row r="30" spans="1:19" x14ac:dyDescent="0.3">
      <c r="J30" s="33"/>
    </row>
    <row r="31" spans="1:19" x14ac:dyDescent="0.3">
      <c r="J31" s="33"/>
    </row>
    <row r="32" spans="1:19" x14ac:dyDescent="0.3">
      <c r="J32" s="33"/>
    </row>
    <row r="33" spans="10:10" x14ac:dyDescent="0.3">
      <c r="J33" s="33"/>
    </row>
  </sheetData>
  <mergeCells count="15">
    <mergeCell ref="A20:B20"/>
    <mergeCell ref="A1:R1"/>
    <mergeCell ref="A3:A4"/>
    <mergeCell ref="B3:B4"/>
    <mergeCell ref="C3:C4"/>
    <mergeCell ref="D3:D4"/>
    <mergeCell ref="E3:E4"/>
    <mergeCell ref="F3:F4"/>
    <mergeCell ref="G3:G4"/>
    <mergeCell ref="I3:I4"/>
    <mergeCell ref="J3:J4"/>
    <mergeCell ref="K3:P3"/>
    <mergeCell ref="Q3:Q4"/>
    <mergeCell ref="R3:R4"/>
    <mergeCell ref="H3:H4"/>
  </mergeCells>
  <phoneticPr fontId="16" type="noConversion"/>
  <pageMargins left="0.15986111760139465" right="0.11791666597127914" top="0.47236111760139465" bottom="0.23597222566604614" header="0.31486111879348755" footer="0.15722222626209259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E0AA3-CF44-45C1-BAF8-4DEEEAAD367B}">
  <dimension ref="B1:L42"/>
  <sheetViews>
    <sheetView view="pageBreakPreview" topLeftCell="F1" zoomScaleNormal="115" zoomScaleSheetLayoutView="100" workbookViewId="0">
      <selection activeCell="H41" sqref="H41"/>
    </sheetView>
  </sheetViews>
  <sheetFormatPr defaultRowHeight="16.5" x14ac:dyDescent="0.3"/>
  <cols>
    <col min="1" max="1" width="4.375" style="90" customWidth="1"/>
    <col min="2" max="4" width="9.125" style="90" customWidth="1"/>
    <col min="5" max="5" width="0" style="90" hidden="1" customWidth="1"/>
    <col min="6" max="6" width="10" style="90" customWidth="1"/>
    <col min="7" max="10" width="13.125" style="90" customWidth="1"/>
    <col min="11" max="11" width="10.25" style="90" bestFit="1" customWidth="1"/>
    <col min="12" max="12" width="11.75" style="90" bestFit="1" customWidth="1"/>
    <col min="13" max="16384" width="9" style="90"/>
  </cols>
  <sheetData>
    <row r="1" spans="2:10" ht="62.25" customHeight="1" thickBot="1" x14ac:dyDescent="0.35">
      <c r="B1" s="144" t="s">
        <v>60</v>
      </c>
      <c r="C1" s="143"/>
      <c r="D1" s="143"/>
      <c r="E1" s="143"/>
      <c r="F1" s="143"/>
      <c r="G1" s="143"/>
      <c r="H1" s="143"/>
      <c r="I1" s="143"/>
      <c r="J1" s="142"/>
    </row>
    <row r="2" spans="2:10" x14ac:dyDescent="0.3">
      <c r="B2" s="141" t="s">
        <v>59</v>
      </c>
      <c r="C2" s="140"/>
      <c r="D2" s="140"/>
      <c r="E2" s="140"/>
      <c r="F2" s="140" t="s">
        <v>58</v>
      </c>
      <c r="G2" s="140" t="s">
        <v>57</v>
      </c>
      <c r="H2" s="140" t="s">
        <v>56</v>
      </c>
      <c r="I2" s="140" t="s">
        <v>55</v>
      </c>
      <c r="J2" s="139" t="s">
        <v>54</v>
      </c>
    </row>
    <row r="3" spans="2:10" x14ac:dyDescent="0.3">
      <c r="B3" s="138" t="s">
        <v>53</v>
      </c>
      <c r="C3" s="137" t="s">
        <v>52</v>
      </c>
      <c r="D3" s="137" t="s">
        <v>51</v>
      </c>
      <c r="E3" s="137"/>
      <c r="F3" s="136"/>
      <c r="G3" s="136"/>
      <c r="H3" s="136"/>
      <c r="I3" s="136"/>
      <c r="J3" s="135"/>
    </row>
    <row r="4" spans="2:10" s="115" customFormat="1" x14ac:dyDescent="0.3">
      <c r="B4" s="134" t="s">
        <v>49</v>
      </c>
      <c r="C4" s="126"/>
      <c r="D4" s="126" t="s">
        <v>50</v>
      </c>
      <c r="E4" s="125"/>
      <c r="F4" s="125" t="s">
        <v>39</v>
      </c>
      <c r="G4" s="124">
        <v>899784000</v>
      </c>
      <c r="H4" s="124">
        <v>241179000</v>
      </c>
      <c r="I4" s="124">
        <v>0</v>
      </c>
      <c r="J4" s="123">
        <f>SUM(G4:I4)</f>
        <v>1140963000</v>
      </c>
    </row>
    <row r="5" spans="2:10" s="115" customFormat="1" x14ac:dyDescent="0.3">
      <c r="B5" s="134"/>
      <c r="C5" s="126"/>
      <c r="D5" s="126"/>
      <c r="E5" s="125"/>
      <c r="F5" s="125" t="s">
        <v>38</v>
      </c>
      <c r="G5" s="124">
        <v>899784000</v>
      </c>
      <c r="H5" s="124">
        <v>241179000</v>
      </c>
      <c r="I5" s="124">
        <v>0</v>
      </c>
      <c r="J5" s="123">
        <f>SUM(G5:I5)</f>
        <v>1140963000</v>
      </c>
    </row>
    <row r="6" spans="2:10" s="115" customFormat="1" x14ac:dyDescent="0.3">
      <c r="B6" s="134"/>
      <c r="C6" s="126"/>
      <c r="D6" s="126"/>
      <c r="E6" s="125"/>
      <c r="F6" s="125" t="s">
        <v>37</v>
      </c>
      <c r="G6" s="124">
        <f>G4-G5</f>
        <v>0</v>
      </c>
      <c r="H6" s="124">
        <f>H4-H5</f>
        <v>0</v>
      </c>
      <c r="I6" s="124">
        <v>0</v>
      </c>
      <c r="J6" s="123">
        <f>SUM(G6:I6)</f>
        <v>0</v>
      </c>
    </row>
    <row r="7" spans="2:10" s="115" customFormat="1" x14ac:dyDescent="0.3">
      <c r="B7" s="134"/>
      <c r="C7" s="126" t="s">
        <v>49</v>
      </c>
      <c r="D7" s="120" t="s">
        <v>42</v>
      </c>
      <c r="E7" s="119"/>
      <c r="F7" s="119" t="s">
        <v>39</v>
      </c>
      <c r="G7" s="132">
        <f>SUM(G4)</f>
        <v>899784000</v>
      </c>
      <c r="H7" s="132">
        <f>SUM(H4)</f>
        <v>241179000</v>
      </c>
      <c r="I7" s="132">
        <v>0</v>
      </c>
      <c r="J7" s="131">
        <f>SUM(J4)</f>
        <v>1140963000</v>
      </c>
    </row>
    <row r="8" spans="2:10" s="115" customFormat="1" x14ac:dyDescent="0.3">
      <c r="B8" s="134"/>
      <c r="C8" s="126"/>
      <c r="D8" s="120"/>
      <c r="E8" s="119"/>
      <c r="F8" s="119" t="s">
        <v>38</v>
      </c>
      <c r="G8" s="132">
        <f>SUM(G5)</f>
        <v>899784000</v>
      </c>
      <c r="H8" s="132">
        <f>SUM(H5)</f>
        <v>241179000</v>
      </c>
      <c r="I8" s="132">
        <v>0</v>
      </c>
      <c r="J8" s="131">
        <f>SUM(J5)</f>
        <v>1140963000</v>
      </c>
    </row>
    <row r="9" spans="2:10" s="115" customFormat="1" x14ac:dyDescent="0.3">
      <c r="B9" s="134"/>
      <c r="C9" s="126"/>
      <c r="D9" s="120"/>
      <c r="E9" s="119"/>
      <c r="F9" s="119" t="s">
        <v>37</v>
      </c>
      <c r="G9" s="132">
        <f>SUM(G6)</f>
        <v>0</v>
      </c>
      <c r="H9" s="132">
        <f>SUM(H6)</f>
        <v>0</v>
      </c>
      <c r="I9" s="132">
        <v>0</v>
      </c>
      <c r="J9" s="131">
        <f>SUM(J6)</f>
        <v>0</v>
      </c>
    </row>
    <row r="10" spans="2:10" s="115" customFormat="1" x14ac:dyDescent="0.3">
      <c r="B10" s="134"/>
      <c r="C10" s="126"/>
      <c r="D10" s="108" t="s">
        <v>41</v>
      </c>
      <c r="E10" s="113"/>
      <c r="F10" s="113" t="s">
        <v>39</v>
      </c>
      <c r="G10" s="128">
        <f>SUM(G7)</f>
        <v>899784000</v>
      </c>
      <c r="H10" s="128">
        <f>SUM(H7)</f>
        <v>241179000</v>
      </c>
      <c r="I10" s="128">
        <f>SUM(I7)</f>
        <v>0</v>
      </c>
      <c r="J10" s="127">
        <f>SUM(J7)</f>
        <v>1140963000</v>
      </c>
    </row>
    <row r="11" spans="2:10" s="115" customFormat="1" x14ac:dyDescent="0.3">
      <c r="B11" s="134"/>
      <c r="C11" s="126"/>
      <c r="D11" s="108"/>
      <c r="E11" s="113"/>
      <c r="F11" s="113" t="s">
        <v>38</v>
      </c>
      <c r="G11" s="128">
        <f>SUM(G8)</f>
        <v>899784000</v>
      </c>
      <c r="H11" s="128">
        <f>SUM(H8)</f>
        <v>241179000</v>
      </c>
      <c r="I11" s="128">
        <f>SUM(I8)</f>
        <v>0</v>
      </c>
      <c r="J11" s="127">
        <f>SUM(J8)</f>
        <v>1140963000</v>
      </c>
    </row>
    <row r="12" spans="2:10" s="115" customFormat="1" x14ac:dyDescent="0.3">
      <c r="B12" s="134"/>
      <c r="C12" s="126"/>
      <c r="D12" s="108"/>
      <c r="E12" s="113"/>
      <c r="F12" s="113" t="s">
        <v>37</v>
      </c>
      <c r="G12" s="128">
        <f>SUM(G9)</f>
        <v>0</v>
      </c>
      <c r="H12" s="128">
        <f>SUM(H9)</f>
        <v>0</v>
      </c>
      <c r="I12" s="128">
        <f>SUM(I9)</f>
        <v>0</v>
      </c>
      <c r="J12" s="127">
        <f>SUM(J9)</f>
        <v>0</v>
      </c>
    </row>
    <row r="13" spans="2:10" s="115" customFormat="1" x14ac:dyDescent="0.3">
      <c r="B13" s="133" t="s">
        <v>48</v>
      </c>
      <c r="C13" s="126" t="s">
        <v>48</v>
      </c>
      <c r="D13" s="126" t="s">
        <v>47</v>
      </c>
      <c r="E13" s="125"/>
      <c r="F13" s="125" t="s">
        <v>39</v>
      </c>
      <c r="G13" s="124">
        <v>0</v>
      </c>
      <c r="H13" s="124">
        <v>0</v>
      </c>
      <c r="I13" s="124">
        <v>15000000</v>
      </c>
      <c r="J13" s="123">
        <f>SUM(G13:I13)</f>
        <v>15000000</v>
      </c>
    </row>
    <row r="14" spans="2:10" s="115" customFormat="1" x14ac:dyDescent="0.3">
      <c r="B14" s="130"/>
      <c r="C14" s="126"/>
      <c r="D14" s="126"/>
      <c r="E14" s="125"/>
      <c r="F14" s="125" t="s">
        <v>38</v>
      </c>
      <c r="G14" s="124">
        <v>0</v>
      </c>
      <c r="H14" s="124">
        <v>0</v>
      </c>
      <c r="I14" s="124">
        <v>15000000</v>
      </c>
      <c r="J14" s="123">
        <f>SUM(G14:I14)</f>
        <v>15000000</v>
      </c>
    </row>
    <row r="15" spans="2:10" s="115" customFormat="1" x14ac:dyDescent="0.3">
      <c r="B15" s="130"/>
      <c r="C15" s="126"/>
      <c r="D15" s="126"/>
      <c r="E15" s="125"/>
      <c r="F15" s="125" t="s">
        <v>37</v>
      </c>
      <c r="G15" s="124">
        <f>G13-G14</f>
        <v>0</v>
      </c>
      <c r="H15" s="124">
        <f>H13-H14</f>
        <v>0</v>
      </c>
      <c r="I15" s="124">
        <f>I13-I14</f>
        <v>0</v>
      </c>
      <c r="J15" s="123">
        <f>SUM(G15:I15)</f>
        <v>0</v>
      </c>
    </row>
    <row r="16" spans="2:10" s="115" customFormat="1" x14ac:dyDescent="0.3">
      <c r="B16" s="130"/>
      <c r="C16" s="126"/>
      <c r="D16" s="126" t="s">
        <v>46</v>
      </c>
      <c r="E16" s="125"/>
      <c r="F16" s="125" t="s">
        <v>39</v>
      </c>
      <c r="G16" s="124">
        <v>0</v>
      </c>
      <c r="H16" s="124">
        <v>480271000</v>
      </c>
      <c r="I16" s="124">
        <v>0</v>
      </c>
      <c r="J16" s="123">
        <f>SUM(G16:I16)</f>
        <v>480271000</v>
      </c>
    </row>
    <row r="17" spans="2:10" s="115" customFormat="1" x14ac:dyDescent="0.3">
      <c r="B17" s="130"/>
      <c r="C17" s="126"/>
      <c r="D17" s="126"/>
      <c r="E17" s="125"/>
      <c r="F17" s="125" t="s">
        <v>38</v>
      </c>
      <c r="G17" s="124">
        <v>0</v>
      </c>
      <c r="H17" s="124">
        <v>480271000</v>
      </c>
      <c r="I17" s="124">
        <v>0</v>
      </c>
      <c r="J17" s="123">
        <f>SUM(G17:I17)</f>
        <v>480271000</v>
      </c>
    </row>
    <row r="18" spans="2:10" s="115" customFormat="1" x14ac:dyDescent="0.3">
      <c r="B18" s="130"/>
      <c r="C18" s="126"/>
      <c r="D18" s="126"/>
      <c r="E18" s="125"/>
      <c r="F18" s="125" t="s">
        <v>37</v>
      </c>
      <c r="G18" s="124">
        <f>G16-G17</f>
        <v>0</v>
      </c>
      <c r="H18" s="124">
        <f>H16-H17</f>
        <v>0</v>
      </c>
      <c r="I18" s="124">
        <f>I16-I17</f>
        <v>0</v>
      </c>
      <c r="J18" s="123">
        <f>SUM(G18:I18)</f>
        <v>0</v>
      </c>
    </row>
    <row r="19" spans="2:10" s="115" customFormat="1" x14ac:dyDescent="0.3">
      <c r="B19" s="130"/>
      <c r="C19" s="126"/>
      <c r="D19" s="126" t="s">
        <v>45</v>
      </c>
      <c r="E19" s="125"/>
      <c r="F19" s="125" t="s">
        <v>39</v>
      </c>
      <c r="G19" s="124">
        <v>0</v>
      </c>
      <c r="H19" s="124">
        <v>0</v>
      </c>
      <c r="I19" s="124">
        <v>0</v>
      </c>
      <c r="J19" s="123">
        <f>SUM(G19:I19)</f>
        <v>0</v>
      </c>
    </row>
    <row r="20" spans="2:10" s="115" customFormat="1" x14ac:dyDescent="0.3">
      <c r="B20" s="130"/>
      <c r="C20" s="126"/>
      <c r="D20" s="126"/>
      <c r="E20" s="125"/>
      <c r="F20" s="125" t="s">
        <v>38</v>
      </c>
      <c r="G20" s="124">
        <v>0</v>
      </c>
      <c r="H20" s="124">
        <v>0</v>
      </c>
      <c r="I20" s="124">
        <v>0</v>
      </c>
      <c r="J20" s="123">
        <f>SUM(G20:I20)</f>
        <v>0</v>
      </c>
    </row>
    <row r="21" spans="2:10" s="115" customFormat="1" x14ac:dyDescent="0.3">
      <c r="B21" s="130"/>
      <c r="C21" s="126"/>
      <c r="D21" s="126"/>
      <c r="E21" s="125"/>
      <c r="F21" s="125" t="s">
        <v>37</v>
      </c>
      <c r="G21" s="124">
        <f>G19-G20</f>
        <v>0</v>
      </c>
      <c r="H21" s="124">
        <f>H19-H20</f>
        <v>0</v>
      </c>
      <c r="I21" s="124">
        <f>I19-I20</f>
        <v>0</v>
      </c>
      <c r="J21" s="123">
        <f>SUM(G21:I21)</f>
        <v>0</v>
      </c>
    </row>
    <row r="22" spans="2:10" s="115" customFormat="1" x14ac:dyDescent="0.3">
      <c r="B22" s="130"/>
      <c r="C22" s="126"/>
      <c r="D22" s="120" t="s">
        <v>42</v>
      </c>
      <c r="E22" s="119"/>
      <c r="F22" s="119" t="s">
        <v>39</v>
      </c>
      <c r="G22" s="132">
        <f>SUM(G13+G16+G19)</f>
        <v>0</v>
      </c>
      <c r="H22" s="132">
        <f>SUM(H13+H16+H19)</f>
        <v>480271000</v>
      </c>
      <c r="I22" s="132">
        <f>SUM(I13+I16+I19)</f>
        <v>15000000</v>
      </c>
      <c r="J22" s="131">
        <f>SUM(J13+J16+J19)</f>
        <v>495271000</v>
      </c>
    </row>
    <row r="23" spans="2:10" s="115" customFormat="1" x14ac:dyDescent="0.3">
      <c r="B23" s="130"/>
      <c r="C23" s="126"/>
      <c r="D23" s="120"/>
      <c r="E23" s="119"/>
      <c r="F23" s="119" t="s">
        <v>38</v>
      </c>
      <c r="G23" s="132">
        <f>SUM(G14+G17+G20)</f>
        <v>0</v>
      </c>
      <c r="H23" s="132">
        <f>SUM(H14+H17+H20)</f>
        <v>480271000</v>
      </c>
      <c r="I23" s="132">
        <f>SUM(I14+I17+I20)</f>
        <v>15000000</v>
      </c>
      <c r="J23" s="131">
        <f>SUM(J14+J17+J20)</f>
        <v>495271000</v>
      </c>
    </row>
    <row r="24" spans="2:10" s="115" customFormat="1" x14ac:dyDescent="0.3">
      <c r="B24" s="130"/>
      <c r="C24" s="126"/>
      <c r="D24" s="120"/>
      <c r="E24" s="119"/>
      <c r="F24" s="119" t="s">
        <v>37</v>
      </c>
      <c r="G24" s="132">
        <f>SUM(G15+G18+G21)</f>
        <v>0</v>
      </c>
      <c r="H24" s="132">
        <f>SUM(H15+H18+H21)</f>
        <v>0</v>
      </c>
      <c r="I24" s="132">
        <f>SUM(I15+I18+I21)</f>
        <v>0</v>
      </c>
      <c r="J24" s="131">
        <f>SUM(J15+J18+J21)</f>
        <v>0</v>
      </c>
    </row>
    <row r="25" spans="2:10" s="115" customFormat="1" x14ac:dyDescent="0.3">
      <c r="B25" s="130"/>
      <c r="C25" s="126"/>
      <c r="D25" s="108" t="s">
        <v>41</v>
      </c>
      <c r="E25" s="113"/>
      <c r="F25" s="113" t="s">
        <v>39</v>
      </c>
      <c r="G25" s="128">
        <f>SUM(G22)</f>
        <v>0</v>
      </c>
      <c r="H25" s="128">
        <f>SUM(H22)</f>
        <v>480271000</v>
      </c>
      <c r="I25" s="128">
        <f>SUM(I22)</f>
        <v>15000000</v>
      </c>
      <c r="J25" s="127">
        <f>SUM(J22)</f>
        <v>495271000</v>
      </c>
    </row>
    <row r="26" spans="2:10" s="115" customFormat="1" x14ac:dyDescent="0.3">
      <c r="B26" s="130"/>
      <c r="C26" s="126"/>
      <c r="D26" s="108"/>
      <c r="E26" s="113"/>
      <c r="F26" s="113" t="s">
        <v>38</v>
      </c>
      <c r="G26" s="128">
        <f>SUM(G23)</f>
        <v>0</v>
      </c>
      <c r="H26" s="128">
        <f>SUM(H23)</f>
        <v>480271000</v>
      </c>
      <c r="I26" s="128">
        <f>SUM(I23)</f>
        <v>15000000</v>
      </c>
      <c r="J26" s="127">
        <f>SUM(J23)</f>
        <v>495271000</v>
      </c>
    </row>
    <row r="27" spans="2:10" s="115" customFormat="1" x14ac:dyDescent="0.3">
      <c r="B27" s="129"/>
      <c r="C27" s="126"/>
      <c r="D27" s="108"/>
      <c r="E27" s="113"/>
      <c r="F27" s="113" t="s">
        <v>37</v>
      </c>
      <c r="G27" s="128">
        <f>SUM(G24)</f>
        <v>0</v>
      </c>
      <c r="H27" s="128">
        <f>SUM(H24)</f>
        <v>0</v>
      </c>
      <c r="I27" s="128">
        <f>SUM(I24)</f>
        <v>0</v>
      </c>
      <c r="J27" s="127">
        <f>SUM(J24)</f>
        <v>0</v>
      </c>
    </row>
    <row r="28" spans="2:10" ht="16.5" customHeight="1" x14ac:dyDescent="0.3">
      <c r="B28" s="112" t="s">
        <v>43</v>
      </c>
      <c r="C28" s="122" t="s">
        <v>43</v>
      </c>
      <c r="D28" s="126" t="s">
        <v>44</v>
      </c>
      <c r="E28" s="125"/>
      <c r="F28" s="125" t="s">
        <v>39</v>
      </c>
      <c r="G28" s="124">
        <v>0</v>
      </c>
      <c r="H28" s="124">
        <v>0</v>
      </c>
      <c r="I28" s="124">
        <v>0</v>
      </c>
      <c r="J28" s="123">
        <v>0</v>
      </c>
    </row>
    <row r="29" spans="2:10" x14ac:dyDescent="0.3">
      <c r="B29" s="112"/>
      <c r="C29" s="122"/>
      <c r="D29" s="126"/>
      <c r="E29" s="125"/>
      <c r="F29" s="125" t="s">
        <v>38</v>
      </c>
      <c r="G29" s="124">
        <v>229160</v>
      </c>
      <c r="H29" s="124">
        <v>125500</v>
      </c>
      <c r="I29" s="124">
        <v>45112</v>
      </c>
      <c r="J29" s="123">
        <f>SUM(G29:I29)</f>
        <v>399772</v>
      </c>
    </row>
    <row r="30" spans="2:10" x14ac:dyDescent="0.3">
      <c r="B30" s="112"/>
      <c r="C30" s="122"/>
      <c r="D30" s="126"/>
      <c r="E30" s="125"/>
      <c r="F30" s="125" t="s">
        <v>37</v>
      </c>
      <c r="G30" s="124">
        <f>SUM(G28-G29)</f>
        <v>-229160</v>
      </c>
      <c r="H30" s="124">
        <f>SUM(H28-H29)</f>
        <v>-125500</v>
      </c>
      <c r="I30" s="124">
        <f>SUM(I28-I29)</f>
        <v>-45112</v>
      </c>
      <c r="J30" s="123">
        <f>SUM(G30:I30)</f>
        <v>-399772</v>
      </c>
    </row>
    <row r="31" spans="2:10" ht="16.5" customHeight="1" x14ac:dyDescent="0.3">
      <c r="B31" s="112"/>
      <c r="C31" s="122"/>
      <c r="D31" s="126" t="s">
        <v>43</v>
      </c>
      <c r="E31" s="125"/>
      <c r="F31" s="125" t="s">
        <v>39</v>
      </c>
      <c r="G31" s="124">
        <v>0</v>
      </c>
      <c r="H31" s="124">
        <v>0</v>
      </c>
      <c r="I31" s="124">
        <v>6426141</v>
      </c>
      <c r="J31" s="123">
        <f>SUM(G31:I31)</f>
        <v>6426141</v>
      </c>
    </row>
    <row r="32" spans="2:10" x14ac:dyDescent="0.3">
      <c r="B32" s="112"/>
      <c r="C32" s="122"/>
      <c r="D32" s="126"/>
      <c r="E32" s="125"/>
      <c r="F32" s="125" t="s">
        <v>38</v>
      </c>
      <c r="G32" s="124">
        <v>0</v>
      </c>
      <c r="H32" s="124">
        <v>0</v>
      </c>
      <c r="I32" s="124">
        <v>6426141</v>
      </c>
      <c r="J32" s="123">
        <f>SUM(G32:I32)</f>
        <v>6426141</v>
      </c>
    </row>
    <row r="33" spans="2:12" x14ac:dyDescent="0.3">
      <c r="B33" s="112"/>
      <c r="C33" s="122"/>
      <c r="D33" s="126"/>
      <c r="E33" s="125"/>
      <c r="F33" s="125" t="s">
        <v>37</v>
      </c>
      <c r="G33" s="124">
        <v>0</v>
      </c>
      <c r="H33" s="124">
        <v>0</v>
      </c>
      <c r="I33" s="124">
        <f>SUM(I31-I32)</f>
        <v>0</v>
      </c>
      <c r="J33" s="123">
        <f>SUM(G33:I33)</f>
        <v>0</v>
      </c>
    </row>
    <row r="34" spans="2:12" s="115" customFormat="1" x14ac:dyDescent="0.3">
      <c r="B34" s="112"/>
      <c r="C34" s="122"/>
      <c r="D34" s="120" t="s">
        <v>42</v>
      </c>
      <c r="E34" s="119"/>
      <c r="F34" s="118" t="s">
        <v>39</v>
      </c>
      <c r="G34" s="117">
        <f>SUM(G28+G31)</f>
        <v>0</v>
      </c>
      <c r="H34" s="117">
        <f>SUM(H28+H31)</f>
        <v>0</v>
      </c>
      <c r="I34" s="117">
        <f>SUM(I28+I31)</f>
        <v>6426141</v>
      </c>
      <c r="J34" s="116">
        <f>SUM(J28+J31)</f>
        <v>6426141</v>
      </c>
    </row>
    <row r="35" spans="2:12" s="115" customFormat="1" x14ac:dyDescent="0.3">
      <c r="B35" s="112"/>
      <c r="C35" s="122"/>
      <c r="D35" s="120"/>
      <c r="E35" s="119"/>
      <c r="F35" s="118" t="s">
        <v>38</v>
      </c>
      <c r="G35" s="117">
        <f>SUM(G29+G32)</f>
        <v>229160</v>
      </c>
      <c r="H35" s="117">
        <f>SUM(H29+H32)</f>
        <v>125500</v>
      </c>
      <c r="I35" s="117">
        <f>SUM(I29+I32)</f>
        <v>6471253</v>
      </c>
      <c r="J35" s="116">
        <f>SUM(J29+J32)</f>
        <v>6825913</v>
      </c>
    </row>
    <row r="36" spans="2:12" s="115" customFormat="1" x14ac:dyDescent="0.3">
      <c r="B36" s="112"/>
      <c r="C36" s="121"/>
      <c r="D36" s="120"/>
      <c r="E36" s="119"/>
      <c r="F36" s="118" t="s">
        <v>37</v>
      </c>
      <c r="G36" s="117">
        <f>SUM(G30+G33)</f>
        <v>-229160</v>
      </c>
      <c r="H36" s="117">
        <f>SUM(H30+H33)</f>
        <v>-125500</v>
      </c>
      <c r="I36" s="117">
        <f>SUM(I30+I33)</f>
        <v>-45112</v>
      </c>
      <c r="J36" s="116">
        <f>SUM(J30+J33)</f>
        <v>-399772</v>
      </c>
    </row>
    <row r="37" spans="2:12" x14ac:dyDescent="0.3">
      <c r="B37" s="112"/>
      <c r="C37" s="114"/>
      <c r="D37" s="108" t="s">
        <v>41</v>
      </c>
      <c r="E37" s="113"/>
      <c r="F37" s="106" t="s">
        <v>39</v>
      </c>
      <c r="G37" s="105">
        <f>SUM(G34)</f>
        <v>0</v>
      </c>
      <c r="H37" s="105">
        <f>SUM(H34)</f>
        <v>0</v>
      </c>
      <c r="I37" s="105">
        <f>SUM(I34)</f>
        <v>6426141</v>
      </c>
      <c r="J37" s="104">
        <f>SUM(J34)</f>
        <v>6426141</v>
      </c>
    </row>
    <row r="38" spans="2:12" x14ac:dyDescent="0.3">
      <c r="B38" s="112"/>
      <c r="C38" s="111"/>
      <c r="D38" s="108"/>
      <c r="E38" s="107"/>
      <c r="F38" s="106" t="s">
        <v>38</v>
      </c>
      <c r="G38" s="105">
        <f>SUM(G35)</f>
        <v>229160</v>
      </c>
      <c r="H38" s="105">
        <f>SUM(H35)</f>
        <v>125500</v>
      </c>
      <c r="I38" s="105">
        <f>SUM(I35)</f>
        <v>6471253</v>
      </c>
      <c r="J38" s="104">
        <f>SUM(J35)</f>
        <v>6825913</v>
      </c>
    </row>
    <row r="39" spans="2:12" x14ac:dyDescent="0.3">
      <c r="B39" s="110"/>
      <c r="C39" s="109"/>
      <c r="D39" s="108"/>
      <c r="E39" s="107"/>
      <c r="F39" s="106" t="s">
        <v>37</v>
      </c>
      <c r="G39" s="105">
        <f>SUM(G36)</f>
        <v>-229160</v>
      </c>
      <c r="H39" s="105">
        <f>SUM(H36)</f>
        <v>-125500</v>
      </c>
      <c r="I39" s="105">
        <f>SUM(I36)</f>
        <v>-45112</v>
      </c>
      <c r="J39" s="104">
        <f>SUM(J36)</f>
        <v>-399772</v>
      </c>
    </row>
    <row r="40" spans="2:12" x14ac:dyDescent="0.3">
      <c r="B40" s="103" t="s">
        <v>40</v>
      </c>
      <c r="C40" s="101"/>
      <c r="D40" s="101"/>
      <c r="E40" s="101"/>
      <c r="F40" s="100" t="s">
        <v>39</v>
      </c>
      <c r="G40" s="99">
        <f>SUM(G10+G25+G37)</f>
        <v>899784000</v>
      </c>
      <c r="H40" s="99">
        <f>SUM(H10+H25+H37)</f>
        <v>721450000</v>
      </c>
      <c r="I40" s="99">
        <f>SUM(I10+I25+I37)</f>
        <v>21426141</v>
      </c>
      <c r="J40" s="98">
        <f>SUM(J10+J25+J37)</f>
        <v>1642660141</v>
      </c>
    </row>
    <row r="41" spans="2:12" x14ac:dyDescent="0.3">
      <c r="B41" s="102"/>
      <c r="C41" s="101"/>
      <c r="D41" s="101"/>
      <c r="E41" s="101"/>
      <c r="F41" s="100" t="s">
        <v>38</v>
      </c>
      <c r="G41" s="99">
        <f>SUM(G11+G26+G38)</f>
        <v>900013160</v>
      </c>
      <c r="H41" s="99">
        <f>SUM(H11+H26+H38)</f>
        <v>721575500</v>
      </c>
      <c r="I41" s="99">
        <f>SUM(I11+I26+I38)</f>
        <v>21471253</v>
      </c>
      <c r="J41" s="98">
        <f>SUM(J11+J26+J38)</f>
        <v>1643059913</v>
      </c>
    </row>
    <row r="42" spans="2:12" ht="17.25" thickBot="1" x14ac:dyDescent="0.35">
      <c r="B42" s="97"/>
      <c r="C42" s="96"/>
      <c r="D42" s="96"/>
      <c r="E42" s="96"/>
      <c r="F42" s="95" t="s">
        <v>37</v>
      </c>
      <c r="G42" s="94">
        <f>SUM(G12+G27+G39)</f>
        <v>-229160</v>
      </c>
      <c r="H42" s="94">
        <f>SUM(H12+H27+H39)</f>
        <v>-125500</v>
      </c>
      <c r="I42" s="94">
        <f>SUM(I12+I27+I39)</f>
        <v>-45112</v>
      </c>
      <c r="J42" s="93">
        <f>SUM(J12+J27+J39)</f>
        <v>-399772</v>
      </c>
      <c r="K42" s="92"/>
      <c r="L42" s="91"/>
    </row>
  </sheetData>
  <mergeCells count="30">
    <mergeCell ref="D16:D18"/>
    <mergeCell ref="D19:D21"/>
    <mergeCell ref="D28:D30"/>
    <mergeCell ref="B4:B12"/>
    <mergeCell ref="C4:C6"/>
    <mergeCell ref="D22:D24"/>
    <mergeCell ref="D4:D6"/>
    <mergeCell ref="C7:C9"/>
    <mergeCell ref="D7:D9"/>
    <mergeCell ref="B13:B27"/>
    <mergeCell ref="C10:C12"/>
    <mergeCell ref="D10:D12"/>
    <mergeCell ref="D13:D15"/>
    <mergeCell ref="B1:J1"/>
    <mergeCell ref="J2:J3"/>
    <mergeCell ref="G2:G3"/>
    <mergeCell ref="C25:C27"/>
    <mergeCell ref="D25:D27"/>
    <mergeCell ref="C13:C24"/>
    <mergeCell ref="B2:E2"/>
    <mergeCell ref="F2:F3"/>
    <mergeCell ref="H2:H3"/>
    <mergeCell ref="I2:I3"/>
    <mergeCell ref="B40:E42"/>
    <mergeCell ref="D34:D36"/>
    <mergeCell ref="C37:C39"/>
    <mergeCell ref="D37:D39"/>
    <mergeCell ref="B28:B39"/>
    <mergeCell ref="C28:C36"/>
    <mergeCell ref="D31:D33"/>
  </mergeCells>
  <phoneticPr fontId="16" type="noConversion"/>
  <pageMargins left="0.32" right="0.11811023622047245" top="0.7" bottom="0.3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ADD37-1C21-4EEB-9E9E-2F55E58E2ECA}">
  <dimension ref="B1:O189"/>
  <sheetViews>
    <sheetView zoomScaleNormal="100" workbookViewId="0">
      <selection activeCell="B2" sqref="B2:I3"/>
    </sheetView>
  </sheetViews>
  <sheetFormatPr defaultRowHeight="16.5" x14ac:dyDescent="0.3"/>
  <cols>
    <col min="1" max="1" width="5.625" style="90" customWidth="1"/>
    <col min="2" max="2" width="8.25" style="90" customWidth="1"/>
    <col min="3" max="3" width="8.125" style="90" customWidth="1"/>
    <col min="4" max="4" width="9.75" style="90" customWidth="1"/>
    <col min="5" max="5" width="12.125" style="90" customWidth="1"/>
    <col min="6" max="6" width="13.125" style="145" customWidth="1"/>
    <col min="7" max="7" width="13.125" style="146" customWidth="1"/>
    <col min="8" max="9" width="13.125" style="145" customWidth="1"/>
    <col min="10" max="11" width="13.625" style="90" bestFit="1" customWidth="1"/>
    <col min="12" max="13" width="9.5" style="90" bestFit="1" customWidth="1"/>
    <col min="14" max="14" width="9" style="90"/>
    <col min="15" max="15" width="9.5" style="90" bestFit="1" customWidth="1"/>
    <col min="16" max="17" width="9" style="90"/>
    <col min="18" max="18" width="10.5" style="90" bestFit="1" customWidth="1"/>
    <col min="19" max="16384" width="9" style="90"/>
  </cols>
  <sheetData>
    <row r="1" spans="2:11" ht="15.75" customHeight="1" x14ac:dyDescent="0.3"/>
    <row r="2" spans="2:11" x14ac:dyDescent="0.3">
      <c r="B2" s="244" t="s">
        <v>122</v>
      </c>
      <c r="C2" s="244"/>
      <c r="D2" s="244"/>
      <c r="E2" s="244"/>
      <c r="F2" s="244"/>
      <c r="G2" s="244"/>
      <c r="H2" s="244"/>
      <c r="I2" s="244"/>
    </row>
    <row r="3" spans="2:11" ht="17.25" customHeight="1" x14ac:dyDescent="0.3">
      <c r="B3" s="244"/>
      <c r="C3" s="244"/>
      <c r="D3" s="244"/>
      <c r="E3" s="244"/>
      <c r="F3" s="244"/>
      <c r="G3" s="244"/>
      <c r="H3" s="244"/>
      <c r="I3" s="244"/>
    </row>
    <row r="4" spans="2:11" ht="20.25" customHeight="1" thickBot="1" x14ac:dyDescent="0.35"/>
    <row r="5" spans="2:11" x14ac:dyDescent="0.3">
      <c r="B5" s="243" t="s">
        <v>59</v>
      </c>
      <c r="C5" s="242"/>
      <c r="D5" s="242"/>
      <c r="E5" s="241" t="s">
        <v>58</v>
      </c>
      <c r="F5" s="239" t="s">
        <v>121</v>
      </c>
      <c r="G5" s="240" t="s">
        <v>120</v>
      </c>
      <c r="H5" s="239" t="s">
        <v>55</v>
      </c>
      <c r="I5" s="238" t="s">
        <v>54</v>
      </c>
    </row>
    <row r="6" spans="2:11" x14ac:dyDescent="0.3">
      <c r="B6" s="237" t="s">
        <v>53</v>
      </c>
      <c r="C6" s="236" t="s">
        <v>52</v>
      </c>
      <c r="D6" s="236" t="s">
        <v>51</v>
      </c>
      <c r="E6" s="235"/>
      <c r="F6" s="233"/>
      <c r="G6" s="234"/>
      <c r="H6" s="233"/>
      <c r="I6" s="232"/>
    </row>
    <row r="7" spans="2:11" x14ac:dyDescent="0.3">
      <c r="B7" s="206"/>
      <c r="C7" s="188"/>
      <c r="D7" s="188" t="s">
        <v>119</v>
      </c>
      <c r="E7" s="185" t="s">
        <v>39</v>
      </c>
      <c r="F7" s="187">
        <v>387616200</v>
      </c>
      <c r="G7" s="187">
        <v>0</v>
      </c>
      <c r="H7" s="187">
        <v>0</v>
      </c>
      <c r="I7" s="203">
        <f>SUM(F7:H7)</f>
        <v>387616200</v>
      </c>
    </row>
    <row r="8" spans="2:11" x14ac:dyDescent="0.3">
      <c r="B8" s="204"/>
      <c r="C8" s="182"/>
      <c r="D8" s="182"/>
      <c r="E8" s="185" t="s">
        <v>38</v>
      </c>
      <c r="F8" s="187">
        <v>379080800</v>
      </c>
      <c r="G8" s="187">
        <v>0</v>
      </c>
      <c r="H8" s="187">
        <v>0</v>
      </c>
      <c r="I8" s="203">
        <f>SUM(F8:H8)</f>
        <v>379080800</v>
      </c>
    </row>
    <row r="9" spans="2:11" x14ac:dyDescent="0.3">
      <c r="B9" s="204"/>
      <c r="C9" s="182"/>
      <c r="D9" s="180"/>
      <c r="E9" s="185" t="s">
        <v>37</v>
      </c>
      <c r="F9" s="187">
        <f>SUM(F7-F8)</f>
        <v>8535400</v>
      </c>
      <c r="G9" s="187">
        <f>SUM(G7-G8)</f>
        <v>0</v>
      </c>
      <c r="H9" s="187">
        <f>SUM(H7-H8)</f>
        <v>0</v>
      </c>
      <c r="I9" s="203">
        <f>SUM(F9:H9)</f>
        <v>8535400</v>
      </c>
    </row>
    <row r="10" spans="2:11" x14ac:dyDescent="0.3">
      <c r="B10" s="204"/>
      <c r="C10" s="182"/>
      <c r="D10" s="188" t="s">
        <v>118</v>
      </c>
      <c r="E10" s="185" t="s">
        <v>39</v>
      </c>
      <c r="F10" s="187">
        <v>113507460</v>
      </c>
      <c r="G10" s="187">
        <v>0</v>
      </c>
      <c r="H10" s="187">
        <v>2084400</v>
      </c>
      <c r="I10" s="203">
        <f>SUM(F10:H10)</f>
        <v>115591860</v>
      </c>
      <c r="K10" s="231"/>
    </row>
    <row r="11" spans="2:11" x14ac:dyDescent="0.3">
      <c r="B11" s="204"/>
      <c r="C11" s="182"/>
      <c r="D11" s="182"/>
      <c r="E11" s="185" t="s">
        <v>38</v>
      </c>
      <c r="F11" s="187">
        <v>111125190</v>
      </c>
      <c r="G11" s="187">
        <v>0</v>
      </c>
      <c r="H11" s="187">
        <v>2084400</v>
      </c>
      <c r="I11" s="203">
        <f>SUM(F11:H11)</f>
        <v>113209590</v>
      </c>
      <c r="K11" s="147"/>
    </row>
    <row r="12" spans="2:11" x14ac:dyDescent="0.3">
      <c r="B12" s="204"/>
      <c r="C12" s="182"/>
      <c r="D12" s="180"/>
      <c r="E12" s="185" t="s">
        <v>37</v>
      </c>
      <c r="F12" s="187">
        <f>SUM(F10-F11)</f>
        <v>2382270</v>
      </c>
      <c r="G12" s="187">
        <f>SUM(G10-G11)</f>
        <v>0</v>
      </c>
      <c r="H12" s="187">
        <f>SUM(H10-H11)</f>
        <v>0</v>
      </c>
      <c r="I12" s="203">
        <f>SUM(F12:H12)</f>
        <v>2382270</v>
      </c>
    </row>
    <row r="13" spans="2:11" x14ac:dyDescent="0.3">
      <c r="B13" s="204"/>
      <c r="C13" s="182"/>
      <c r="D13" s="188" t="s">
        <v>117</v>
      </c>
      <c r="E13" s="185" t="s">
        <v>39</v>
      </c>
      <c r="F13" s="187">
        <v>29500000</v>
      </c>
      <c r="G13" s="187">
        <v>0</v>
      </c>
      <c r="H13" s="187">
        <v>0</v>
      </c>
      <c r="I13" s="203">
        <f>SUM(F13:H13)</f>
        <v>29500000</v>
      </c>
    </row>
    <row r="14" spans="2:11" x14ac:dyDescent="0.3">
      <c r="B14" s="204"/>
      <c r="C14" s="182"/>
      <c r="D14" s="182"/>
      <c r="E14" s="185" t="s">
        <v>38</v>
      </c>
      <c r="F14" s="187">
        <v>29251320</v>
      </c>
      <c r="G14" s="187">
        <v>0</v>
      </c>
      <c r="H14" s="187">
        <v>0</v>
      </c>
      <c r="I14" s="203">
        <f>SUM(F14:H14)</f>
        <v>29251320</v>
      </c>
    </row>
    <row r="15" spans="2:11" x14ac:dyDescent="0.3">
      <c r="B15" s="204"/>
      <c r="C15" s="182"/>
      <c r="D15" s="180"/>
      <c r="E15" s="185" t="s">
        <v>37</v>
      </c>
      <c r="F15" s="187">
        <f>SUM(F13-F14)</f>
        <v>248680</v>
      </c>
      <c r="G15" s="187">
        <f>SUM(G13-G14)</f>
        <v>0</v>
      </c>
      <c r="H15" s="187">
        <f>SUM(H13-H14)</f>
        <v>0</v>
      </c>
      <c r="I15" s="203">
        <f>SUM(F15:H15)</f>
        <v>248680</v>
      </c>
    </row>
    <row r="16" spans="2:11" x14ac:dyDescent="0.3">
      <c r="B16" s="204"/>
      <c r="C16" s="182"/>
      <c r="D16" s="188" t="s">
        <v>116</v>
      </c>
      <c r="E16" s="185" t="s">
        <v>39</v>
      </c>
      <c r="F16" s="187">
        <v>43965120</v>
      </c>
      <c r="G16" s="187">
        <v>0</v>
      </c>
      <c r="H16" s="187">
        <v>0</v>
      </c>
      <c r="I16" s="203">
        <f>SUM(F16:H16)</f>
        <v>43965120</v>
      </c>
    </row>
    <row r="17" spans="2:10" x14ac:dyDescent="0.3">
      <c r="B17" s="204"/>
      <c r="C17" s="182"/>
      <c r="D17" s="182"/>
      <c r="E17" s="185" t="s">
        <v>38</v>
      </c>
      <c r="F17" s="187">
        <v>43116190</v>
      </c>
      <c r="G17" s="187">
        <v>0</v>
      </c>
      <c r="H17" s="187">
        <v>0</v>
      </c>
      <c r="I17" s="203">
        <f>SUM(F17:H17)</f>
        <v>43116190</v>
      </c>
    </row>
    <row r="18" spans="2:10" x14ac:dyDescent="0.3">
      <c r="B18" s="204"/>
      <c r="C18" s="182"/>
      <c r="D18" s="180"/>
      <c r="E18" s="185" t="s">
        <v>37</v>
      </c>
      <c r="F18" s="187">
        <f>SUM(F16-F17)</f>
        <v>848930</v>
      </c>
      <c r="G18" s="187">
        <f>SUM(G16-G17)</f>
        <v>0</v>
      </c>
      <c r="H18" s="187">
        <f>SUM(H16-H17)</f>
        <v>0</v>
      </c>
      <c r="I18" s="203">
        <f>SUM(F18:H18)</f>
        <v>848930</v>
      </c>
    </row>
    <row r="19" spans="2:10" x14ac:dyDescent="0.3">
      <c r="B19" s="204"/>
      <c r="C19" s="182"/>
      <c r="D19" s="188" t="s">
        <v>115</v>
      </c>
      <c r="E19" s="185" t="s">
        <v>39</v>
      </c>
      <c r="F19" s="187">
        <v>56313220</v>
      </c>
      <c r="G19" s="187">
        <v>0</v>
      </c>
      <c r="H19" s="187">
        <v>0</v>
      </c>
      <c r="I19" s="203">
        <f>SUM(F19:H19)</f>
        <v>56313220</v>
      </c>
    </row>
    <row r="20" spans="2:10" x14ac:dyDescent="0.3">
      <c r="B20" s="204"/>
      <c r="C20" s="182"/>
      <c r="D20" s="182"/>
      <c r="E20" s="185" t="s">
        <v>38</v>
      </c>
      <c r="F20" s="187">
        <v>50666590</v>
      </c>
      <c r="G20" s="187">
        <v>0</v>
      </c>
      <c r="H20" s="187">
        <v>0</v>
      </c>
      <c r="I20" s="203">
        <f>SUM(F20:H20)</f>
        <v>50666590</v>
      </c>
    </row>
    <row r="21" spans="2:10" x14ac:dyDescent="0.3">
      <c r="B21" s="204"/>
      <c r="C21" s="182"/>
      <c r="D21" s="180"/>
      <c r="E21" s="185" t="s">
        <v>37</v>
      </c>
      <c r="F21" s="187">
        <f>SUM(F19-F20)</f>
        <v>5646630</v>
      </c>
      <c r="G21" s="187">
        <f>SUM(G19-G20)</f>
        <v>0</v>
      </c>
      <c r="H21" s="187">
        <f>SUM(H19-H20)</f>
        <v>0</v>
      </c>
      <c r="I21" s="203">
        <f>SUM(F21:H21)</f>
        <v>5646630</v>
      </c>
    </row>
    <row r="22" spans="2:10" x14ac:dyDescent="0.3">
      <c r="B22" s="204"/>
      <c r="C22" s="182"/>
      <c r="D22" s="188" t="s">
        <v>114</v>
      </c>
      <c r="E22" s="185" t="s">
        <v>39</v>
      </c>
      <c r="F22" s="187">
        <v>19880000</v>
      </c>
      <c r="G22" s="187">
        <v>0</v>
      </c>
      <c r="H22" s="187">
        <v>3800000</v>
      </c>
      <c r="I22" s="203">
        <f>SUM(F22:H22)</f>
        <v>23680000</v>
      </c>
    </row>
    <row r="23" spans="2:10" x14ac:dyDescent="0.3">
      <c r="B23" s="204"/>
      <c r="C23" s="182"/>
      <c r="D23" s="182"/>
      <c r="E23" s="185" t="s">
        <v>38</v>
      </c>
      <c r="F23" s="187">
        <v>19520270</v>
      </c>
      <c r="G23" s="187">
        <v>0</v>
      </c>
      <c r="H23" s="187">
        <v>3800000</v>
      </c>
      <c r="I23" s="203">
        <f>SUM(F23:H23)</f>
        <v>23320270</v>
      </c>
    </row>
    <row r="24" spans="2:10" x14ac:dyDescent="0.3">
      <c r="B24" s="204"/>
      <c r="C24" s="182"/>
      <c r="D24" s="180"/>
      <c r="E24" s="185" t="s">
        <v>37</v>
      </c>
      <c r="F24" s="187">
        <f>SUM(F22-F23)</f>
        <v>359730</v>
      </c>
      <c r="G24" s="187">
        <f>SUM(G22-G23)</f>
        <v>0</v>
      </c>
      <c r="H24" s="187">
        <f>SUM(H22-H23)</f>
        <v>0</v>
      </c>
      <c r="I24" s="203">
        <f>SUM(F24:H24)</f>
        <v>359730</v>
      </c>
    </row>
    <row r="25" spans="2:10" x14ac:dyDescent="0.3">
      <c r="B25" s="204"/>
      <c r="C25" s="182" t="s">
        <v>113</v>
      </c>
      <c r="D25" s="202" t="s">
        <v>65</v>
      </c>
      <c r="E25" s="178" t="s">
        <v>39</v>
      </c>
      <c r="F25" s="196">
        <f>SUM(F7+F10+F13+F16+F19+F22)</f>
        <v>650782000</v>
      </c>
      <c r="G25" s="196">
        <f>SUM(G7+G10+G13+G16+G19+G22)</f>
        <v>0</v>
      </c>
      <c r="H25" s="196">
        <f>SUM(H7+H10+H13+H16+H19+H22)</f>
        <v>5884400</v>
      </c>
      <c r="I25" s="195">
        <f>SUM(I7+I10+I13+I16+I19+I22)</f>
        <v>656666400</v>
      </c>
      <c r="J25" s="147"/>
    </row>
    <row r="26" spans="2:10" x14ac:dyDescent="0.3">
      <c r="B26" s="204"/>
      <c r="C26" s="182"/>
      <c r="D26" s="200"/>
      <c r="E26" s="178" t="s">
        <v>38</v>
      </c>
      <c r="F26" s="196">
        <f>SUM(F8+F11+F14+F17+F20+F23)</f>
        <v>632760360</v>
      </c>
      <c r="G26" s="196">
        <f>SUM(G8+G11+G14+G17+G20+G23)</f>
        <v>0</v>
      </c>
      <c r="H26" s="196">
        <f>SUM(H8+H11+H14+H17+H20+H23)</f>
        <v>5884400</v>
      </c>
      <c r="I26" s="195">
        <f>SUM(I8+I11+I14+I17+I20+I23)</f>
        <v>638644760</v>
      </c>
      <c r="J26" s="147"/>
    </row>
    <row r="27" spans="2:10" x14ac:dyDescent="0.3">
      <c r="B27" s="204"/>
      <c r="C27" s="180"/>
      <c r="D27" s="197"/>
      <c r="E27" s="178" t="s">
        <v>37</v>
      </c>
      <c r="F27" s="196">
        <f>SUM(F9+F12+F15+F18+F21+F24)</f>
        <v>18021640</v>
      </c>
      <c r="G27" s="196">
        <f>SUM(G9+G12+G15+G18+G21+G24)</f>
        <v>0</v>
      </c>
      <c r="H27" s="196">
        <f>SUM(H9+H12+H15+H18+H21+H24)</f>
        <v>0</v>
      </c>
      <c r="I27" s="195">
        <f>SUM(I9+I12+I15+I18+I21+I24)</f>
        <v>18021640</v>
      </c>
      <c r="J27" s="147"/>
    </row>
    <row r="28" spans="2:10" x14ac:dyDescent="0.3">
      <c r="B28" s="204"/>
      <c r="C28" s="188"/>
      <c r="D28" s="188" t="s">
        <v>112</v>
      </c>
      <c r="E28" s="185" t="s">
        <v>39</v>
      </c>
      <c r="F28" s="187">
        <v>2000000</v>
      </c>
      <c r="G28" s="187">
        <v>0</v>
      </c>
      <c r="H28" s="187">
        <v>0</v>
      </c>
      <c r="I28" s="203">
        <f>SUM(F28:H28)</f>
        <v>2000000</v>
      </c>
      <c r="J28" s="147"/>
    </row>
    <row r="29" spans="2:10" x14ac:dyDescent="0.3">
      <c r="B29" s="204"/>
      <c r="C29" s="182"/>
      <c r="D29" s="182"/>
      <c r="E29" s="185" t="s">
        <v>38</v>
      </c>
      <c r="F29" s="187">
        <v>2000000</v>
      </c>
      <c r="G29" s="187">
        <v>0</v>
      </c>
      <c r="H29" s="187">
        <v>0</v>
      </c>
      <c r="I29" s="203">
        <f>SUM(F29:H29)</f>
        <v>2000000</v>
      </c>
      <c r="J29" s="147"/>
    </row>
    <row r="30" spans="2:10" x14ac:dyDescent="0.3">
      <c r="B30" s="204"/>
      <c r="C30" s="182"/>
      <c r="D30" s="180"/>
      <c r="E30" s="185" t="s">
        <v>37</v>
      </c>
      <c r="F30" s="187">
        <f>SUM(F28-F29)</f>
        <v>0</v>
      </c>
      <c r="G30" s="187">
        <f>SUM(G28-G29)</f>
        <v>0</v>
      </c>
      <c r="H30" s="187">
        <f>SUM(H28-H29)</f>
        <v>0</v>
      </c>
      <c r="I30" s="203">
        <f>SUM(F30:H30)</f>
        <v>0</v>
      </c>
      <c r="J30" s="147"/>
    </row>
    <row r="31" spans="2:10" x14ac:dyDescent="0.3">
      <c r="B31" s="204"/>
      <c r="C31" s="182"/>
      <c r="D31" s="188" t="s">
        <v>111</v>
      </c>
      <c r="E31" s="185" t="s">
        <v>39</v>
      </c>
      <c r="F31" s="187">
        <v>2000000</v>
      </c>
      <c r="G31" s="187">
        <v>0</v>
      </c>
      <c r="H31" s="187">
        <v>0</v>
      </c>
      <c r="I31" s="203">
        <f>SUM(F31:H31)</f>
        <v>2000000</v>
      </c>
      <c r="J31" s="147"/>
    </row>
    <row r="32" spans="2:10" x14ac:dyDescent="0.3">
      <c r="B32" s="204"/>
      <c r="C32" s="182"/>
      <c r="D32" s="182"/>
      <c r="E32" s="185" t="s">
        <v>38</v>
      </c>
      <c r="F32" s="187">
        <v>2000000</v>
      </c>
      <c r="G32" s="187">
        <v>0</v>
      </c>
      <c r="H32" s="187">
        <v>0</v>
      </c>
      <c r="I32" s="203">
        <f>SUM(F32:H32)</f>
        <v>2000000</v>
      </c>
      <c r="J32" s="147"/>
    </row>
    <row r="33" spans="2:10" x14ac:dyDescent="0.3">
      <c r="B33" s="204"/>
      <c r="C33" s="182"/>
      <c r="D33" s="180"/>
      <c r="E33" s="185" t="s">
        <v>37</v>
      </c>
      <c r="F33" s="187">
        <f>SUM(F31-F32)</f>
        <v>0</v>
      </c>
      <c r="G33" s="187">
        <f>SUM(G31-G32)</f>
        <v>0</v>
      </c>
      <c r="H33" s="187">
        <f>SUM(H31-H32)</f>
        <v>0</v>
      </c>
      <c r="I33" s="203">
        <f>SUM(I31-I32)</f>
        <v>0</v>
      </c>
      <c r="J33" s="147"/>
    </row>
    <row r="34" spans="2:10" x14ac:dyDescent="0.3">
      <c r="B34" s="204"/>
      <c r="C34" s="182" t="s">
        <v>110</v>
      </c>
      <c r="D34" s="202" t="s">
        <v>65</v>
      </c>
      <c r="E34" s="178" t="s">
        <v>39</v>
      </c>
      <c r="F34" s="196">
        <f>SUM(F28+F31)</f>
        <v>4000000</v>
      </c>
      <c r="G34" s="196">
        <f>SUM(G28+G31)</f>
        <v>0</v>
      </c>
      <c r="H34" s="196">
        <f>SUM(H28+H31)</f>
        <v>0</v>
      </c>
      <c r="I34" s="195">
        <f>SUM(I28+I31)</f>
        <v>4000000</v>
      </c>
      <c r="J34" s="147"/>
    </row>
    <row r="35" spans="2:10" x14ac:dyDescent="0.3">
      <c r="B35" s="204"/>
      <c r="C35" s="182"/>
      <c r="D35" s="200"/>
      <c r="E35" s="178" t="s">
        <v>38</v>
      </c>
      <c r="F35" s="196">
        <f>SUM(F29+F32)</f>
        <v>4000000</v>
      </c>
      <c r="G35" s="196">
        <f>SUM(G29+G32)</f>
        <v>0</v>
      </c>
      <c r="H35" s="196">
        <f>SUM(H29+H32)</f>
        <v>0</v>
      </c>
      <c r="I35" s="195">
        <f>SUM(I29+I32)</f>
        <v>4000000</v>
      </c>
      <c r="J35" s="147"/>
    </row>
    <row r="36" spans="2:10" x14ac:dyDescent="0.3">
      <c r="B36" s="204"/>
      <c r="C36" s="180"/>
      <c r="D36" s="197"/>
      <c r="E36" s="178" t="s">
        <v>37</v>
      </c>
      <c r="F36" s="196">
        <f>SUM(F30+F33)</f>
        <v>0</v>
      </c>
      <c r="G36" s="196">
        <v>0</v>
      </c>
      <c r="H36" s="196">
        <v>0</v>
      </c>
      <c r="I36" s="195">
        <f>SUM(I30+I33)</f>
        <v>0</v>
      </c>
      <c r="J36" s="147"/>
    </row>
    <row r="37" spans="2:10" x14ac:dyDescent="0.3">
      <c r="B37" s="204"/>
      <c r="C37" s="188"/>
      <c r="D37" s="188" t="s">
        <v>109</v>
      </c>
      <c r="E37" s="185" t="s">
        <v>39</v>
      </c>
      <c r="F37" s="187">
        <v>10920000</v>
      </c>
      <c r="G37" s="187">
        <v>0</v>
      </c>
      <c r="H37" s="187">
        <v>0</v>
      </c>
      <c r="I37" s="203">
        <f>SUM(F37:H37)</f>
        <v>10920000</v>
      </c>
      <c r="J37" s="147"/>
    </row>
    <row r="38" spans="2:10" x14ac:dyDescent="0.3">
      <c r="B38" s="204"/>
      <c r="C38" s="182"/>
      <c r="D38" s="182"/>
      <c r="E38" s="185" t="s">
        <v>38</v>
      </c>
      <c r="F38" s="187">
        <v>5077830</v>
      </c>
      <c r="G38" s="187">
        <v>0</v>
      </c>
      <c r="H38" s="187">
        <v>0</v>
      </c>
      <c r="I38" s="203">
        <f>SUM(F38:H38)</f>
        <v>5077830</v>
      </c>
      <c r="J38" s="147"/>
    </row>
    <row r="39" spans="2:10" x14ac:dyDescent="0.3">
      <c r="B39" s="204"/>
      <c r="C39" s="182"/>
      <c r="D39" s="180"/>
      <c r="E39" s="185" t="s">
        <v>37</v>
      </c>
      <c r="F39" s="187">
        <f>SUM(F37-F38)</f>
        <v>5842170</v>
      </c>
      <c r="G39" s="187">
        <f>SUM(G37-G38)</f>
        <v>0</v>
      </c>
      <c r="H39" s="187">
        <f>SUM(H37-H38)</f>
        <v>0</v>
      </c>
      <c r="I39" s="203">
        <f>SUM(F39:H39)</f>
        <v>5842170</v>
      </c>
      <c r="J39" s="147"/>
    </row>
    <row r="40" spans="2:10" x14ac:dyDescent="0.3">
      <c r="B40" s="204"/>
      <c r="C40" s="182"/>
      <c r="D40" s="188" t="s">
        <v>108</v>
      </c>
      <c r="E40" s="185" t="s">
        <v>39</v>
      </c>
      <c r="F40" s="187">
        <v>12215280</v>
      </c>
      <c r="G40" s="187">
        <v>0</v>
      </c>
      <c r="H40" s="187">
        <v>0</v>
      </c>
      <c r="I40" s="203">
        <f>SUM(F40:H40)</f>
        <v>12215280</v>
      </c>
      <c r="J40" s="147"/>
    </row>
    <row r="41" spans="2:10" x14ac:dyDescent="0.3">
      <c r="B41" s="204"/>
      <c r="C41" s="182"/>
      <c r="D41" s="182"/>
      <c r="E41" s="185" t="s">
        <v>38</v>
      </c>
      <c r="F41" s="187">
        <v>12215280</v>
      </c>
      <c r="G41" s="187">
        <v>0</v>
      </c>
      <c r="H41" s="187">
        <v>0</v>
      </c>
      <c r="I41" s="203">
        <f>SUM(F41:H41)</f>
        <v>12215280</v>
      </c>
      <c r="J41" s="147"/>
    </row>
    <row r="42" spans="2:10" x14ac:dyDescent="0.3">
      <c r="B42" s="204"/>
      <c r="C42" s="182"/>
      <c r="D42" s="180"/>
      <c r="E42" s="185" t="s">
        <v>37</v>
      </c>
      <c r="F42" s="187">
        <f>SUM(F40-F41)</f>
        <v>0</v>
      </c>
      <c r="G42" s="187">
        <f>SUM(G40-G41)</f>
        <v>0</v>
      </c>
      <c r="H42" s="187">
        <f>SUM(H40-H41)</f>
        <v>0</v>
      </c>
      <c r="I42" s="203">
        <f>SUM(F42:H42)</f>
        <v>0</v>
      </c>
      <c r="J42" s="147"/>
    </row>
    <row r="43" spans="2:10" x14ac:dyDescent="0.3">
      <c r="B43" s="204"/>
      <c r="C43" s="182"/>
      <c r="D43" s="188" t="s">
        <v>107</v>
      </c>
      <c r="E43" s="185" t="s">
        <v>39</v>
      </c>
      <c r="F43" s="187">
        <v>38520000</v>
      </c>
      <c r="G43" s="187">
        <v>0</v>
      </c>
      <c r="H43" s="187">
        <v>0</v>
      </c>
      <c r="I43" s="203">
        <f>SUM(F43:H43)</f>
        <v>38520000</v>
      </c>
      <c r="J43" s="147"/>
    </row>
    <row r="44" spans="2:10" x14ac:dyDescent="0.3">
      <c r="B44" s="204"/>
      <c r="C44" s="182"/>
      <c r="D44" s="182"/>
      <c r="E44" s="185" t="s">
        <v>38</v>
      </c>
      <c r="F44" s="187">
        <v>34044970</v>
      </c>
      <c r="G44" s="187">
        <v>0</v>
      </c>
      <c r="H44" s="187">
        <v>0</v>
      </c>
      <c r="I44" s="203">
        <f>SUM(F44:H44)</f>
        <v>34044970</v>
      </c>
      <c r="J44" s="147"/>
    </row>
    <row r="45" spans="2:10" x14ac:dyDescent="0.3">
      <c r="B45" s="204"/>
      <c r="C45" s="182"/>
      <c r="D45" s="180"/>
      <c r="E45" s="185" t="s">
        <v>37</v>
      </c>
      <c r="F45" s="187">
        <f>SUM(F43-F44)</f>
        <v>4475030</v>
      </c>
      <c r="G45" s="187">
        <f>SUM(G43-G44)</f>
        <v>0</v>
      </c>
      <c r="H45" s="187">
        <f>SUM(H43-H44)</f>
        <v>0</v>
      </c>
      <c r="I45" s="203">
        <f>SUM(F45:H45)</f>
        <v>4475030</v>
      </c>
      <c r="J45" s="147"/>
    </row>
    <row r="46" spans="2:10" x14ac:dyDescent="0.3">
      <c r="B46" s="204"/>
      <c r="C46" s="182"/>
      <c r="D46" s="188" t="s">
        <v>106</v>
      </c>
      <c r="E46" s="185" t="s">
        <v>39</v>
      </c>
      <c r="F46" s="187">
        <v>5476720</v>
      </c>
      <c r="G46" s="187">
        <v>0</v>
      </c>
      <c r="H46" s="187">
        <v>0</v>
      </c>
      <c r="I46" s="203">
        <f>SUM(F46:H46)</f>
        <v>5476720</v>
      </c>
      <c r="J46" s="147"/>
    </row>
    <row r="47" spans="2:10" x14ac:dyDescent="0.3">
      <c r="B47" s="204"/>
      <c r="C47" s="182"/>
      <c r="D47" s="182"/>
      <c r="E47" s="185" t="s">
        <v>38</v>
      </c>
      <c r="F47" s="187">
        <v>4196430</v>
      </c>
      <c r="G47" s="187">
        <v>0</v>
      </c>
      <c r="H47" s="187">
        <v>0</v>
      </c>
      <c r="I47" s="203">
        <f>SUM(F47:H47)</f>
        <v>4196430</v>
      </c>
      <c r="J47" s="147"/>
    </row>
    <row r="48" spans="2:10" x14ac:dyDescent="0.3">
      <c r="B48" s="204"/>
      <c r="C48" s="182"/>
      <c r="D48" s="180"/>
      <c r="E48" s="185" t="s">
        <v>37</v>
      </c>
      <c r="F48" s="187">
        <f>SUM(F46-F47)</f>
        <v>1280290</v>
      </c>
      <c r="G48" s="187">
        <f>SUM(G46-G47)</f>
        <v>0</v>
      </c>
      <c r="H48" s="187">
        <f>SUM(H46-H47)</f>
        <v>0</v>
      </c>
      <c r="I48" s="203">
        <f>SUM(F48:H48)</f>
        <v>1280290</v>
      </c>
      <c r="J48" s="147"/>
    </row>
    <row r="49" spans="2:15" x14ac:dyDescent="0.3">
      <c r="B49" s="204"/>
      <c r="C49" s="182"/>
      <c r="D49" s="188" t="s">
        <v>105</v>
      </c>
      <c r="E49" s="185" t="s">
        <v>39</v>
      </c>
      <c r="F49" s="187">
        <v>23730000</v>
      </c>
      <c r="G49" s="187">
        <v>0</v>
      </c>
      <c r="H49" s="187">
        <v>0</v>
      </c>
      <c r="I49" s="203">
        <f>SUM(F49:H49)</f>
        <v>23730000</v>
      </c>
      <c r="J49" s="147"/>
    </row>
    <row r="50" spans="2:15" x14ac:dyDescent="0.3">
      <c r="B50" s="204"/>
      <c r="C50" s="182"/>
      <c r="D50" s="182"/>
      <c r="E50" s="185" t="s">
        <v>38</v>
      </c>
      <c r="F50" s="187">
        <v>23482421</v>
      </c>
      <c r="G50" s="187">
        <v>0</v>
      </c>
      <c r="H50" s="187">
        <v>0</v>
      </c>
      <c r="I50" s="203">
        <f>SUM(F50:H50)</f>
        <v>23482421</v>
      </c>
      <c r="J50" s="147"/>
    </row>
    <row r="51" spans="2:15" x14ac:dyDescent="0.3">
      <c r="B51" s="204"/>
      <c r="C51" s="182"/>
      <c r="D51" s="180"/>
      <c r="E51" s="185" t="s">
        <v>37</v>
      </c>
      <c r="F51" s="187">
        <f>SUM(F49-F50)</f>
        <v>247579</v>
      </c>
      <c r="G51" s="187">
        <v>0</v>
      </c>
      <c r="H51" s="187">
        <v>0</v>
      </c>
      <c r="I51" s="203">
        <f>SUM(F51:H51)</f>
        <v>247579</v>
      </c>
      <c r="J51" s="147"/>
      <c r="O51" s="147"/>
    </row>
    <row r="52" spans="2:15" x14ac:dyDescent="0.3">
      <c r="B52" s="213"/>
      <c r="C52" s="230"/>
      <c r="D52" s="188" t="s">
        <v>104</v>
      </c>
      <c r="E52" s="185" t="s">
        <v>39</v>
      </c>
      <c r="F52" s="187">
        <v>3000000</v>
      </c>
      <c r="G52" s="187">
        <v>0</v>
      </c>
      <c r="H52" s="187">
        <v>0</v>
      </c>
      <c r="I52" s="203">
        <f>SUM(F52:H52)</f>
        <v>3000000</v>
      </c>
      <c r="J52" s="147"/>
    </row>
    <row r="53" spans="2:15" x14ac:dyDescent="0.3">
      <c r="B53" s="213"/>
      <c r="C53" s="230"/>
      <c r="D53" s="182"/>
      <c r="E53" s="185" t="s">
        <v>38</v>
      </c>
      <c r="F53" s="187">
        <v>3000000</v>
      </c>
      <c r="G53" s="187">
        <v>0</v>
      </c>
      <c r="H53" s="187">
        <v>0</v>
      </c>
      <c r="I53" s="203">
        <f>SUM(F53:H53)</f>
        <v>3000000</v>
      </c>
      <c r="J53" s="147"/>
    </row>
    <row r="54" spans="2:15" x14ac:dyDescent="0.3">
      <c r="B54" s="213"/>
      <c r="C54" s="230"/>
      <c r="D54" s="180"/>
      <c r="E54" s="185" t="s">
        <v>37</v>
      </c>
      <c r="F54" s="187">
        <f>SUM(F52-F53)</f>
        <v>0</v>
      </c>
      <c r="G54" s="187">
        <f>SUM(G52-G53)</f>
        <v>0</v>
      </c>
      <c r="H54" s="187">
        <f>SUM(H52-H53)</f>
        <v>0</v>
      </c>
      <c r="I54" s="203">
        <f>SUM(F54:H54)</f>
        <v>0</v>
      </c>
      <c r="J54" s="147"/>
    </row>
    <row r="55" spans="2:15" x14ac:dyDescent="0.3">
      <c r="B55" s="213"/>
      <c r="C55" s="230"/>
      <c r="D55" s="188" t="s">
        <v>103</v>
      </c>
      <c r="E55" s="185" t="s">
        <v>39</v>
      </c>
      <c r="F55" s="187">
        <v>11440000</v>
      </c>
      <c r="G55" s="187">
        <v>0</v>
      </c>
      <c r="H55" s="187">
        <v>0</v>
      </c>
      <c r="I55" s="203">
        <f>SUM(F55:H55)</f>
        <v>11440000</v>
      </c>
      <c r="J55" s="147"/>
    </row>
    <row r="56" spans="2:15" x14ac:dyDescent="0.3">
      <c r="B56" s="213"/>
      <c r="C56" s="230"/>
      <c r="D56" s="182"/>
      <c r="E56" s="185" t="s">
        <v>38</v>
      </c>
      <c r="F56" s="187">
        <v>11294640</v>
      </c>
      <c r="G56" s="187">
        <v>0</v>
      </c>
      <c r="H56" s="187">
        <v>0</v>
      </c>
      <c r="I56" s="203">
        <f>SUM(F56:H56)</f>
        <v>11294640</v>
      </c>
      <c r="J56" s="147"/>
    </row>
    <row r="57" spans="2:15" x14ac:dyDescent="0.3">
      <c r="B57" s="213"/>
      <c r="C57" s="230"/>
      <c r="D57" s="180"/>
      <c r="E57" s="185" t="s">
        <v>37</v>
      </c>
      <c r="F57" s="187">
        <f>SUM(F55-F56)</f>
        <v>145360</v>
      </c>
      <c r="G57" s="187">
        <f>SUM(G55-G56)</f>
        <v>0</v>
      </c>
      <c r="H57" s="187">
        <f>SUM(H55-H56)</f>
        <v>0</v>
      </c>
      <c r="I57" s="203">
        <f>SUM(F57:H57)</f>
        <v>145360</v>
      </c>
      <c r="J57" s="147"/>
    </row>
    <row r="58" spans="2:15" x14ac:dyDescent="0.3">
      <c r="B58" s="199"/>
      <c r="C58" s="201" t="s">
        <v>102</v>
      </c>
      <c r="D58" s="202" t="s">
        <v>65</v>
      </c>
      <c r="E58" s="178" t="s">
        <v>39</v>
      </c>
      <c r="F58" s="196">
        <f>SUM(F37+F40+F43+F46+F49+F52+F55)</f>
        <v>105302000</v>
      </c>
      <c r="G58" s="196">
        <f>SUM(G37+G40+G43+G46+G49+G52+G55)</f>
        <v>0</v>
      </c>
      <c r="H58" s="196">
        <f>SUM(H37+H40+H43+H46+H49+H52+H55)</f>
        <v>0</v>
      </c>
      <c r="I58" s="195">
        <f>SUM(I37+I40+I43+I46+I49+I52+I55)</f>
        <v>105302000</v>
      </c>
      <c r="J58" s="147"/>
    </row>
    <row r="59" spans="2:15" x14ac:dyDescent="0.3">
      <c r="B59" s="199"/>
      <c r="C59" s="201"/>
      <c r="D59" s="200"/>
      <c r="E59" s="178" t="s">
        <v>38</v>
      </c>
      <c r="F59" s="196">
        <f>SUM(F38+F41+F44+F47+F50+F53+F56)</f>
        <v>93311571</v>
      </c>
      <c r="G59" s="196">
        <f>SUM(G38+G41+G44+G47+G50+G53+G56)</f>
        <v>0</v>
      </c>
      <c r="H59" s="196">
        <f>SUM(H38+H41+H44+H47+H50+H53+H56)</f>
        <v>0</v>
      </c>
      <c r="I59" s="195">
        <f>SUM(I38+I41+I44+I47+I50+I53+I56)</f>
        <v>93311571</v>
      </c>
      <c r="J59" s="147"/>
    </row>
    <row r="60" spans="2:15" x14ac:dyDescent="0.3">
      <c r="B60" s="199"/>
      <c r="C60" s="198"/>
      <c r="D60" s="197"/>
      <c r="E60" s="178" t="s">
        <v>37</v>
      </c>
      <c r="F60" s="196">
        <f>SUM(F39+F42+F45+F48+F51+F54+F57)</f>
        <v>11990429</v>
      </c>
      <c r="G60" s="196">
        <f>SUM(G39+G42+G45+G48+G51+G54+G57)</f>
        <v>0</v>
      </c>
      <c r="H60" s="196">
        <f>SUM(H39+H42+H45+H48+H51+H54+H57)</f>
        <v>0</v>
      </c>
      <c r="I60" s="195">
        <f>SUM(I39+I42+I45+I48+I51+I54+I57)</f>
        <v>11990429</v>
      </c>
      <c r="J60" s="147"/>
    </row>
    <row r="61" spans="2:15" x14ac:dyDescent="0.3">
      <c r="B61" s="173" t="s">
        <v>101</v>
      </c>
      <c r="C61" s="175"/>
      <c r="D61" s="174" t="s">
        <v>6</v>
      </c>
      <c r="E61" s="167" t="s">
        <v>39</v>
      </c>
      <c r="F61" s="191">
        <f>SUM(F25+F34+F58)</f>
        <v>760084000</v>
      </c>
      <c r="G61" s="191">
        <f>SUM(G25+G34+G58)</f>
        <v>0</v>
      </c>
      <c r="H61" s="191">
        <f>SUM(H25+H34+H58)</f>
        <v>5884400</v>
      </c>
      <c r="I61" s="190">
        <f>SUM(I25+I34+I58)</f>
        <v>765968400</v>
      </c>
      <c r="J61" s="147"/>
    </row>
    <row r="62" spans="2:15" x14ac:dyDescent="0.3">
      <c r="B62" s="173"/>
      <c r="C62" s="172"/>
      <c r="D62" s="171"/>
      <c r="E62" s="167" t="s">
        <v>38</v>
      </c>
      <c r="F62" s="191">
        <f>SUM(F26+F35+F59)</f>
        <v>730071931</v>
      </c>
      <c r="G62" s="191">
        <f>SUM(G26+G35+G59)</f>
        <v>0</v>
      </c>
      <c r="H62" s="191">
        <f>SUM(H26+H35+H59)</f>
        <v>5884400</v>
      </c>
      <c r="I62" s="190">
        <f>SUM(I26+I35+I59)</f>
        <v>735956331</v>
      </c>
      <c r="J62" s="147"/>
    </row>
    <row r="63" spans="2:15" x14ac:dyDescent="0.3">
      <c r="B63" s="170"/>
      <c r="C63" s="169"/>
      <c r="D63" s="168"/>
      <c r="E63" s="167" t="s">
        <v>37</v>
      </c>
      <c r="F63" s="191">
        <f>SUM(F27+F36+F60)</f>
        <v>30012069</v>
      </c>
      <c r="G63" s="191">
        <f>SUM(G27+G36+G60)</f>
        <v>0</v>
      </c>
      <c r="H63" s="191">
        <f>SUM(H27+H36+H60)</f>
        <v>0</v>
      </c>
      <c r="I63" s="190">
        <f>SUM(I27+I36+I60)</f>
        <v>30012069</v>
      </c>
      <c r="J63" s="147"/>
    </row>
    <row r="64" spans="2:15" x14ac:dyDescent="0.3">
      <c r="B64" s="206"/>
      <c r="C64" s="188"/>
      <c r="D64" s="188" t="s">
        <v>98</v>
      </c>
      <c r="E64" s="185" t="s">
        <v>39</v>
      </c>
      <c r="F64" s="187">
        <v>0</v>
      </c>
      <c r="G64" s="187">
        <v>0</v>
      </c>
      <c r="H64" s="187">
        <v>0</v>
      </c>
      <c r="I64" s="203">
        <f>SUM(F64:H64)</f>
        <v>0</v>
      </c>
      <c r="J64" s="147"/>
    </row>
    <row r="65" spans="2:10" x14ac:dyDescent="0.3">
      <c r="B65" s="204"/>
      <c r="C65" s="182"/>
      <c r="D65" s="182"/>
      <c r="E65" s="185" t="s">
        <v>38</v>
      </c>
      <c r="F65" s="187">
        <v>0</v>
      </c>
      <c r="G65" s="187">
        <v>0</v>
      </c>
      <c r="H65" s="187">
        <v>0</v>
      </c>
      <c r="I65" s="203">
        <f>SUM(F65:H65)</f>
        <v>0</v>
      </c>
      <c r="J65" s="147"/>
    </row>
    <row r="66" spans="2:10" x14ac:dyDescent="0.3">
      <c r="B66" s="204"/>
      <c r="C66" s="182"/>
      <c r="D66" s="180"/>
      <c r="E66" s="185" t="s">
        <v>37</v>
      </c>
      <c r="F66" s="187">
        <v>0</v>
      </c>
      <c r="G66" s="187">
        <f>SUM(G64-G65)</f>
        <v>0</v>
      </c>
      <c r="H66" s="187">
        <f>SUM(H64-H65)</f>
        <v>0</v>
      </c>
      <c r="I66" s="203">
        <f>SUM(F66:H66)</f>
        <v>0</v>
      </c>
      <c r="J66" s="147"/>
    </row>
    <row r="67" spans="2:10" x14ac:dyDescent="0.3">
      <c r="B67" s="204"/>
      <c r="C67" s="182"/>
      <c r="D67" s="188" t="s">
        <v>100</v>
      </c>
      <c r="E67" s="185" t="s">
        <v>39</v>
      </c>
      <c r="F67" s="187">
        <v>0</v>
      </c>
      <c r="G67" s="187">
        <v>0</v>
      </c>
      <c r="H67" s="187">
        <v>0</v>
      </c>
      <c r="I67" s="203">
        <f>SUM(F67:H67)</f>
        <v>0</v>
      </c>
      <c r="J67" s="147"/>
    </row>
    <row r="68" spans="2:10" x14ac:dyDescent="0.3">
      <c r="B68" s="204"/>
      <c r="C68" s="182"/>
      <c r="D68" s="182"/>
      <c r="E68" s="185" t="s">
        <v>38</v>
      </c>
      <c r="F68" s="187">
        <v>0</v>
      </c>
      <c r="G68" s="187">
        <v>0</v>
      </c>
      <c r="H68" s="187">
        <v>0</v>
      </c>
      <c r="I68" s="203">
        <f>SUM(F68:H68)</f>
        <v>0</v>
      </c>
      <c r="J68" s="147"/>
    </row>
    <row r="69" spans="2:10" x14ac:dyDescent="0.3">
      <c r="B69" s="204"/>
      <c r="C69" s="182"/>
      <c r="D69" s="180"/>
      <c r="E69" s="185" t="s">
        <v>37</v>
      </c>
      <c r="F69" s="187">
        <f>SUM(F67-F68)</f>
        <v>0</v>
      </c>
      <c r="G69" s="187">
        <f>SUM(G67-G68)</f>
        <v>0</v>
      </c>
      <c r="H69" s="187">
        <f>SUM(H67-H68)</f>
        <v>0</v>
      </c>
      <c r="I69" s="203">
        <f>SUM(F69:H69)</f>
        <v>0</v>
      </c>
      <c r="J69" s="147"/>
    </row>
    <row r="70" spans="2:10" x14ac:dyDescent="0.3">
      <c r="B70" s="204"/>
      <c r="C70" s="182"/>
      <c r="D70" s="188" t="s">
        <v>99</v>
      </c>
      <c r="E70" s="185" t="s">
        <v>39</v>
      </c>
      <c r="F70" s="187">
        <v>54700000</v>
      </c>
      <c r="G70" s="187">
        <v>0</v>
      </c>
      <c r="H70" s="187">
        <v>0</v>
      </c>
      <c r="I70" s="203">
        <f>SUM(F70:H70)</f>
        <v>54700000</v>
      </c>
      <c r="J70" s="147"/>
    </row>
    <row r="71" spans="2:10" x14ac:dyDescent="0.3">
      <c r="B71" s="204"/>
      <c r="C71" s="182"/>
      <c r="D71" s="182"/>
      <c r="E71" s="185" t="s">
        <v>38</v>
      </c>
      <c r="F71" s="187">
        <v>54540000</v>
      </c>
      <c r="G71" s="187">
        <v>0</v>
      </c>
      <c r="H71" s="187">
        <v>0</v>
      </c>
      <c r="I71" s="203">
        <f>SUM(F71:H71)</f>
        <v>54540000</v>
      </c>
      <c r="J71" s="147"/>
    </row>
    <row r="72" spans="2:10" x14ac:dyDescent="0.3">
      <c r="B72" s="204"/>
      <c r="C72" s="182"/>
      <c r="D72" s="180"/>
      <c r="E72" s="185" t="s">
        <v>37</v>
      </c>
      <c r="F72" s="187">
        <f>SUM(F70-F71)</f>
        <v>160000</v>
      </c>
      <c r="G72" s="187">
        <f>SUM(G70-G71)</f>
        <v>0</v>
      </c>
      <c r="H72" s="187">
        <f>SUM(H70-H71)</f>
        <v>0</v>
      </c>
      <c r="I72" s="203">
        <f>SUM(F72:H72)</f>
        <v>160000</v>
      </c>
      <c r="J72" s="147"/>
    </row>
    <row r="73" spans="2:10" x14ac:dyDescent="0.3">
      <c r="B73" s="199"/>
      <c r="C73" s="201" t="s">
        <v>98</v>
      </c>
      <c r="D73" s="202" t="s">
        <v>65</v>
      </c>
      <c r="E73" s="178" t="s">
        <v>39</v>
      </c>
      <c r="F73" s="196">
        <f>SUM(F64+F67+F70)</f>
        <v>54700000</v>
      </c>
      <c r="G73" s="196">
        <v>0</v>
      </c>
      <c r="H73" s="196">
        <v>0</v>
      </c>
      <c r="I73" s="195">
        <f>SUM(F73:H73)</f>
        <v>54700000</v>
      </c>
      <c r="J73" s="147"/>
    </row>
    <row r="74" spans="2:10" x14ac:dyDescent="0.3">
      <c r="B74" s="199"/>
      <c r="C74" s="201"/>
      <c r="D74" s="200"/>
      <c r="E74" s="178" t="s">
        <v>38</v>
      </c>
      <c r="F74" s="196">
        <f>SUM(F65+F68+F71)</f>
        <v>54540000</v>
      </c>
      <c r="G74" s="196">
        <v>0</v>
      </c>
      <c r="H74" s="196">
        <v>0</v>
      </c>
      <c r="I74" s="195">
        <f>SUM(F74:H74)</f>
        <v>54540000</v>
      </c>
      <c r="J74" s="147"/>
    </row>
    <row r="75" spans="2:10" x14ac:dyDescent="0.3">
      <c r="B75" s="199"/>
      <c r="C75" s="198"/>
      <c r="D75" s="197"/>
      <c r="E75" s="178" t="s">
        <v>37</v>
      </c>
      <c r="F75" s="196">
        <f>SUM(F66+F69+F72)</f>
        <v>160000</v>
      </c>
      <c r="G75" s="196">
        <f>SUM(G66+G69+G72)</f>
        <v>0</v>
      </c>
      <c r="H75" s="196">
        <f>SUM(H66+H69+H72)</f>
        <v>0</v>
      </c>
      <c r="I75" s="195">
        <f>SUM(F75:H75)</f>
        <v>160000</v>
      </c>
      <c r="J75" s="147"/>
    </row>
    <row r="76" spans="2:10" x14ac:dyDescent="0.3">
      <c r="B76" s="173" t="s">
        <v>97</v>
      </c>
      <c r="C76" s="175"/>
      <c r="D76" s="174" t="s">
        <v>6</v>
      </c>
      <c r="E76" s="167" t="s">
        <v>39</v>
      </c>
      <c r="F76" s="191">
        <f>SUM(F73)</f>
        <v>54700000</v>
      </c>
      <c r="G76" s="191">
        <f>SUM(G73)</f>
        <v>0</v>
      </c>
      <c r="H76" s="191">
        <f>SUM(H73)</f>
        <v>0</v>
      </c>
      <c r="I76" s="190">
        <f>SUM(I73)</f>
        <v>54700000</v>
      </c>
      <c r="J76" s="147"/>
    </row>
    <row r="77" spans="2:10" x14ac:dyDescent="0.3">
      <c r="B77" s="173"/>
      <c r="C77" s="172"/>
      <c r="D77" s="171"/>
      <c r="E77" s="167" t="s">
        <v>38</v>
      </c>
      <c r="F77" s="191">
        <f>SUM(F74)</f>
        <v>54540000</v>
      </c>
      <c r="G77" s="191">
        <f>SUM(G74)</f>
        <v>0</v>
      </c>
      <c r="H77" s="191">
        <f>SUM(H74)</f>
        <v>0</v>
      </c>
      <c r="I77" s="190">
        <f>SUM(I74)</f>
        <v>54540000</v>
      </c>
      <c r="J77" s="147"/>
    </row>
    <row r="78" spans="2:10" x14ac:dyDescent="0.3">
      <c r="B78" s="170"/>
      <c r="C78" s="169"/>
      <c r="D78" s="168"/>
      <c r="E78" s="167" t="s">
        <v>37</v>
      </c>
      <c r="F78" s="191">
        <f>SUM(F75)</f>
        <v>160000</v>
      </c>
      <c r="G78" s="191">
        <f>SUM(G75)</f>
        <v>0</v>
      </c>
      <c r="H78" s="191">
        <f>SUM(H75)</f>
        <v>0</v>
      </c>
      <c r="I78" s="190">
        <f>SUM(I75)</f>
        <v>160000</v>
      </c>
      <c r="J78" s="147"/>
    </row>
    <row r="79" spans="2:10" ht="16.5" customHeight="1" x14ac:dyDescent="0.3">
      <c r="B79" s="206"/>
      <c r="C79" s="229" t="s">
        <v>96</v>
      </c>
      <c r="D79" s="188" t="s">
        <v>95</v>
      </c>
      <c r="E79" s="185" t="s">
        <v>39</v>
      </c>
      <c r="F79" s="187">
        <v>0</v>
      </c>
      <c r="G79" s="187">
        <v>66660000</v>
      </c>
      <c r="H79" s="187">
        <v>2000000</v>
      </c>
      <c r="I79" s="203">
        <f>SUM(F79:H79)</f>
        <v>68660000</v>
      </c>
      <c r="J79" s="147"/>
    </row>
    <row r="80" spans="2:10" x14ac:dyDescent="0.3">
      <c r="B80" s="204"/>
      <c r="C80" s="227"/>
      <c r="D80" s="182"/>
      <c r="E80" s="185" t="s">
        <v>38</v>
      </c>
      <c r="F80" s="187">
        <v>0</v>
      </c>
      <c r="G80" s="187">
        <v>66660000</v>
      </c>
      <c r="H80" s="187">
        <v>2000000</v>
      </c>
      <c r="I80" s="203">
        <f>SUM(F80:H80)</f>
        <v>68660000</v>
      </c>
      <c r="J80" s="147"/>
    </row>
    <row r="81" spans="2:10" x14ac:dyDescent="0.3">
      <c r="B81" s="204"/>
      <c r="C81" s="227"/>
      <c r="D81" s="180"/>
      <c r="E81" s="185" t="s">
        <v>37</v>
      </c>
      <c r="F81" s="187">
        <f>SUM(F79-F80)</f>
        <v>0</v>
      </c>
      <c r="G81" s="187">
        <f>SUM(G79-G80)</f>
        <v>0</v>
      </c>
      <c r="H81" s="187">
        <f>SUM(H79-H80)</f>
        <v>0</v>
      </c>
      <c r="I81" s="203">
        <f>SUM(F81:H81)</f>
        <v>0</v>
      </c>
      <c r="J81" s="147"/>
    </row>
    <row r="82" spans="2:10" x14ac:dyDescent="0.3">
      <c r="B82" s="204"/>
      <c r="C82" s="227"/>
      <c r="D82" s="188" t="s">
        <v>94</v>
      </c>
      <c r="E82" s="185" t="s">
        <v>39</v>
      </c>
      <c r="F82" s="187">
        <v>0</v>
      </c>
      <c r="G82" s="187">
        <v>0</v>
      </c>
      <c r="H82" s="187">
        <v>0</v>
      </c>
      <c r="I82" s="203">
        <f>SUM(F82:H82)</f>
        <v>0</v>
      </c>
      <c r="J82" s="147"/>
    </row>
    <row r="83" spans="2:10" x14ac:dyDescent="0.3">
      <c r="B83" s="204"/>
      <c r="C83" s="227"/>
      <c r="D83" s="182"/>
      <c r="E83" s="185" t="s">
        <v>38</v>
      </c>
      <c r="F83" s="187">
        <v>0</v>
      </c>
      <c r="G83" s="187">
        <v>0</v>
      </c>
      <c r="H83" s="187">
        <v>0</v>
      </c>
      <c r="I83" s="203">
        <f>SUM(F83:H83)</f>
        <v>0</v>
      </c>
      <c r="J83" s="147"/>
    </row>
    <row r="84" spans="2:10" x14ac:dyDescent="0.3">
      <c r="B84" s="204"/>
      <c r="C84" s="227"/>
      <c r="D84" s="180"/>
      <c r="E84" s="185" t="s">
        <v>37</v>
      </c>
      <c r="F84" s="187">
        <f>SUM(F82-F83)</f>
        <v>0</v>
      </c>
      <c r="G84" s="187">
        <f>SUM(G82-G83)</f>
        <v>0</v>
      </c>
      <c r="H84" s="187">
        <v>0</v>
      </c>
      <c r="I84" s="203">
        <f>SUM(F84:H84)</f>
        <v>0</v>
      </c>
      <c r="J84" s="147"/>
    </row>
    <row r="85" spans="2:10" x14ac:dyDescent="0.3">
      <c r="B85" s="204"/>
      <c r="C85" s="227"/>
      <c r="D85" s="188" t="s">
        <v>93</v>
      </c>
      <c r="E85" s="185" t="s">
        <v>39</v>
      </c>
      <c r="F85" s="187">
        <v>0</v>
      </c>
      <c r="G85" s="187">
        <v>0</v>
      </c>
      <c r="H85" s="187">
        <v>0</v>
      </c>
      <c r="I85" s="203">
        <f>SUM(F85:H85)</f>
        <v>0</v>
      </c>
      <c r="J85" s="147"/>
    </row>
    <row r="86" spans="2:10" x14ac:dyDescent="0.3">
      <c r="B86" s="204"/>
      <c r="C86" s="227"/>
      <c r="D86" s="182"/>
      <c r="E86" s="185" t="s">
        <v>38</v>
      </c>
      <c r="F86" s="187">
        <v>0</v>
      </c>
      <c r="G86" s="187">
        <v>0</v>
      </c>
      <c r="H86" s="187">
        <v>0</v>
      </c>
      <c r="I86" s="203">
        <f>SUM(F86:H86)</f>
        <v>0</v>
      </c>
      <c r="J86" s="147"/>
    </row>
    <row r="87" spans="2:10" x14ac:dyDescent="0.3">
      <c r="B87" s="204"/>
      <c r="C87" s="227"/>
      <c r="D87" s="180"/>
      <c r="E87" s="185" t="s">
        <v>37</v>
      </c>
      <c r="F87" s="187">
        <f>SUM(F85-F86)</f>
        <v>0</v>
      </c>
      <c r="G87" s="187">
        <f>SUM(G85-G86)</f>
        <v>0</v>
      </c>
      <c r="H87" s="187">
        <f>SUM(H85-H86)</f>
        <v>0</v>
      </c>
      <c r="I87" s="203">
        <f>SUM(F87:H87)</f>
        <v>0</v>
      </c>
      <c r="J87" s="147"/>
    </row>
    <row r="88" spans="2:10" x14ac:dyDescent="0.3">
      <c r="B88" s="204"/>
      <c r="C88" s="227"/>
      <c r="D88" s="188" t="s">
        <v>92</v>
      </c>
      <c r="E88" s="185" t="s">
        <v>39</v>
      </c>
      <c r="F88" s="187">
        <v>0</v>
      </c>
      <c r="G88" s="187">
        <v>59371000</v>
      </c>
      <c r="H88" s="187">
        <v>0</v>
      </c>
      <c r="I88" s="203">
        <f>SUM(F88:H88)</f>
        <v>59371000</v>
      </c>
      <c r="J88" s="147"/>
    </row>
    <row r="89" spans="2:10" x14ac:dyDescent="0.3">
      <c r="B89" s="204"/>
      <c r="C89" s="227"/>
      <c r="D89" s="182"/>
      <c r="E89" s="185" t="s">
        <v>38</v>
      </c>
      <c r="F89" s="187">
        <v>0</v>
      </c>
      <c r="G89" s="187">
        <v>54872210</v>
      </c>
      <c r="H89" s="187">
        <v>0</v>
      </c>
      <c r="I89" s="203">
        <f>SUM(F89:H89)</f>
        <v>54872210</v>
      </c>
      <c r="J89" s="147"/>
    </row>
    <row r="90" spans="2:10" x14ac:dyDescent="0.3">
      <c r="B90" s="204"/>
      <c r="C90" s="227"/>
      <c r="D90" s="182"/>
      <c r="E90" s="185" t="s">
        <v>37</v>
      </c>
      <c r="F90" s="187">
        <f>SUM(F88-F89)</f>
        <v>0</v>
      </c>
      <c r="G90" s="187">
        <f>SUM(G88-G89)</f>
        <v>4498790</v>
      </c>
      <c r="H90" s="187">
        <f>SUM(H88-H89)</f>
        <v>0</v>
      </c>
      <c r="I90" s="203">
        <f>SUM(F90:H90)</f>
        <v>4498790</v>
      </c>
      <c r="J90" s="147"/>
    </row>
    <row r="91" spans="2:10" x14ac:dyDescent="0.3">
      <c r="B91" s="213"/>
      <c r="C91" s="227"/>
      <c r="D91" s="222" t="s">
        <v>91</v>
      </c>
      <c r="E91" s="185" t="s">
        <v>39</v>
      </c>
      <c r="F91" s="187">
        <v>0</v>
      </c>
      <c r="G91" s="187">
        <v>35000000</v>
      </c>
      <c r="H91" s="187">
        <v>0</v>
      </c>
      <c r="I91" s="203">
        <f>SUM(F91:H91)</f>
        <v>35000000</v>
      </c>
      <c r="J91" s="147"/>
    </row>
    <row r="92" spans="2:10" x14ac:dyDescent="0.3">
      <c r="B92" s="213"/>
      <c r="C92" s="227"/>
      <c r="D92" s="222"/>
      <c r="E92" s="185" t="s">
        <v>38</v>
      </c>
      <c r="F92" s="187">
        <v>0</v>
      </c>
      <c r="G92" s="187">
        <v>32941900</v>
      </c>
      <c r="H92" s="187">
        <v>0</v>
      </c>
      <c r="I92" s="203">
        <f>SUM(F92:H92)</f>
        <v>32941900</v>
      </c>
      <c r="J92" s="147"/>
    </row>
    <row r="93" spans="2:10" x14ac:dyDescent="0.3">
      <c r="B93" s="213"/>
      <c r="C93" s="227"/>
      <c r="D93" s="222"/>
      <c r="E93" s="185" t="s">
        <v>37</v>
      </c>
      <c r="F93" s="187">
        <v>0</v>
      </c>
      <c r="G93" s="187">
        <f>SUM(G91-G92)</f>
        <v>2058100</v>
      </c>
      <c r="H93" s="187">
        <v>0</v>
      </c>
      <c r="I93" s="203">
        <f>SUM(F93:H93)</f>
        <v>2058100</v>
      </c>
      <c r="J93" s="147"/>
    </row>
    <row r="94" spans="2:10" x14ac:dyDescent="0.3">
      <c r="B94" s="213"/>
      <c r="C94" s="227"/>
      <c r="D94" s="228" t="s">
        <v>90</v>
      </c>
      <c r="E94" s="185" t="s">
        <v>39</v>
      </c>
      <c r="F94" s="187">
        <v>0</v>
      </c>
      <c r="G94" s="187">
        <v>17248000</v>
      </c>
      <c r="H94" s="187">
        <v>0</v>
      </c>
      <c r="I94" s="203">
        <f>SUM(F94:H94)</f>
        <v>17248000</v>
      </c>
      <c r="J94" s="147"/>
    </row>
    <row r="95" spans="2:10" x14ac:dyDescent="0.3">
      <c r="B95" s="213"/>
      <c r="C95" s="227"/>
      <c r="D95" s="225"/>
      <c r="E95" s="185" t="s">
        <v>38</v>
      </c>
      <c r="F95" s="187">
        <v>0</v>
      </c>
      <c r="G95" s="187">
        <v>3060840</v>
      </c>
      <c r="H95" s="187">
        <v>0</v>
      </c>
      <c r="I95" s="203">
        <f>SUM(F95:H95)</f>
        <v>3060840</v>
      </c>
      <c r="J95" s="147"/>
    </row>
    <row r="96" spans="2:10" x14ac:dyDescent="0.3">
      <c r="B96" s="213"/>
      <c r="C96" s="227"/>
      <c r="D96" s="224"/>
      <c r="E96" s="185" t="s">
        <v>37</v>
      </c>
      <c r="F96" s="187">
        <v>0</v>
      </c>
      <c r="G96" s="187">
        <f>SUM(G94-G95)</f>
        <v>14187160</v>
      </c>
      <c r="H96" s="187">
        <v>0</v>
      </c>
      <c r="I96" s="203">
        <f>SUM(F96:H96)</f>
        <v>14187160</v>
      </c>
      <c r="J96" s="147"/>
    </row>
    <row r="97" spans="2:10" ht="16.5" customHeight="1" x14ac:dyDescent="0.3">
      <c r="B97" s="213"/>
      <c r="C97" s="227"/>
      <c r="D97" s="228" t="s">
        <v>89</v>
      </c>
      <c r="E97" s="185" t="s">
        <v>39</v>
      </c>
      <c r="F97" s="187">
        <v>0</v>
      </c>
      <c r="G97" s="187">
        <v>0</v>
      </c>
      <c r="H97" s="187">
        <v>0</v>
      </c>
      <c r="I97" s="203">
        <f>SUM(F97:H97)</f>
        <v>0</v>
      </c>
      <c r="J97" s="147"/>
    </row>
    <row r="98" spans="2:10" ht="16.5" customHeight="1" x14ac:dyDescent="0.3">
      <c r="B98" s="213"/>
      <c r="C98" s="227"/>
      <c r="D98" s="225"/>
      <c r="E98" s="185" t="s">
        <v>38</v>
      </c>
      <c r="F98" s="187">
        <v>0</v>
      </c>
      <c r="G98" s="187">
        <v>0</v>
      </c>
      <c r="H98" s="187">
        <v>0</v>
      </c>
      <c r="I98" s="203">
        <f>SUM(F98:H98)</f>
        <v>0</v>
      </c>
      <c r="J98" s="147"/>
    </row>
    <row r="99" spans="2:10" x14ac:dyDescent="0.3">
      <c r="B99" s="213"/>
      <c r="C99" s="227"/>
      <c r="D99" s="224"/>
      <c r="E99" s="185" t="s">
        <v>37</v>
      </c>
      <c r="F99" s="187">
        <f>SUM(F97-F98)</f>
        <v>0</v>
      </c>
      <c r="G99" s="187">
        <f>SUM(G97-G98)</f>
        <v>0</v>
      </c>
      <c r="H99" s="187">
        <f>SUM(H97-H98)</f>
        <v>0</v>
      </c>
      <c r="I99" s="203">
        <f>SUM(F99:H99)</f>
        <v>0</v>
      </c>
      <c r="J99" s="147"/>
    </row>
    <row r="100" spans="2:10" ht="16.5" customHeight="1" x14ac:dyDescent="0.3">
      <c r="B100" s="213"/>
      <c r="C100" s="227"/>
      <c r="D100" s="222" t="s">
        <v>88</v>
      </c>
      <c r="E100" s="185" t="s">
        <v>39</v>
      </c>
      <c r="F100" s="187">
        <v>5000000</v>
      </c>
      <c r="G100" s="187">
        <v>0</v>
      </c>
      <c r="H100" s="187">
        <v>0</v>
      </c>
      <c r="I100" s="203">
        <f>SUM(F100:H100)</f>
        <v>5000000</v>
      </c>
      <c r="J100" s="147"/>
    </row>
    <row r="101" spans="2:10" x14ac:dyDescent="0.3">
      <c r="B101" s="213"/>
      <c r="C101" s="227"/>
      <c r="D101" s="222"/>
      <c r="E101" s="185" t="s">
        <v>38</v>
      </c>
      <c r="F101" s="187">
        <v>1000000</v>
      </c>
      <c r="G101" s="187">
        <v>0</v>
      </c>
      <c r="H101" s="187">
        <v>0</v>
      </c>
      <c r="I101" s="203">
        <f>SUM(F101:H101)</f>
        <v>1000000</v>
      </c>
      <c r="J101" s="147"/>
    </row>
    <row r="102" spans="2:10" x14ac:dyDescent="0.3">
      <c r="B102" s="213"/>
      <c r="C102" s="227"/>
      <c r="D102" s="222"/>
      <c r="E102" s="185" t="s">
        <v>37</v>
      </c>
      <c r="F102" s="187">
        <f>SUM(F100-F101)</f>
        <v>4000000</v>
      </c>
      <c r="G102" s="187">
        <f>SUM(G100-G101)</f>
        <v>0</v>
      </c>
      <c r="H102" s="187">
        <f>SUM(H100-H101)</f>
        <v>0</v>
      </c>
      <c r="I102" s="203">
        <f>SUM(F102:H102)</f>
        <v>4000000</v>
      </c>
      <c r="J102" s="147"/>
    </row>
    <row r="103" spans="2:10" ht="16.5" customHeight="1" x14ac:dyDescent="0.3">
      <c r="B103" s="213"/>
      <c r="C103" s="221"/>
      <c r="D103" s="200" t="s">
        <v>65</v>
      </c>
      <c r="E103" s="178" t="s">
        <v>39</v>
      </c>
      <c r="F103" s="196">
        <f>SUM(F79+F82+F85+F88+F91+F94+F97+F100)</f>
        <v>5000000</v>
      </c>
      <c r="G103" s="196">
        <f>SUM(G79+G82+G85+G88+G91+G94+G97+G100)</f>
        <v>178279000</v>
      </c>
      <c r="H103" s="196">
        <f>SUM(H79+H82+H85+H88+H91+H94+H97+H100)</f>
        <v>2000000</v>
      </c>
      <c r="I103" s="195">
        <f>SUM(I79+I82+I85+I88+I91+I94+I97+I100)</f>
        <v>185279000</v>
      </c>
      <c r="J103" s="147"/>
    </row>
    <row r="104" spans="2:10" x14ac:dyDescent="0.3">
      <c r="B104" s="213"/>
      <c r="C104" s="220"/>
      <c r="D104" s="200"/>
      <c r="E104" s="178" t="s">
        <v>38</v>
      </c>
      <c r="F104" s="196">
        <f>SUM(F80+F83+F86+F89+F92+F95+F98+F101)</f>
        <v>1000000</v>
      </c>
      <c r="G104" s="196">
        <f>SUM(G80+G83+G86+G89+G92+G95+G98+G101)</f>
        <v>157534950</v>
      </c>
      <c r="H104" s="196">
        <f>SUM(H80+H83+H86+H89+H92+H95+H98+H101)</f>
        <v>2000000</v>
      </c>
      <c r="I104" s="195">
        <f>SUM(I80+I83+I86+I89+I92+I95+I98+I101)</f>
        <v>160534950</v>
      </c>
      <c r="J104" s="147"/>
    </row>
    <row r="105" spans="2:10" x14ac:dyDescent="0.3">
      <c r="B105" s="213"/>
      <c r="C105" s="219"/>
      <c r="D105" s="197"/>
      <c r="E105" s="178" t="s">
        <v>37</v>
      </c>
      <c r="F105" s="196">
        <f>SUM(F81+F84+F87+F90+F93+F96+F108+F111+F102+F99)</f>
        <v>4000000</v>
      </c>
      <c r="G105" s="196">
        <f>SUM(G81+G84+G87+G90+G93+G96+G108+G111+G102+G99)</f>
        <v>20744050</v>
      </c>
      <c r="H105" s="196">
        <f>SUM(H81+H84+H87+H90+H93+H96+H108+H111+H102+H99)</f>
        <v>0</v>
      </c>
      <c r="I105" s="195">
        <f>SUM(I81+I84+I87+I90+I93+I96+I108+I111+I102+I99)</f>
        <v>24744050</v>
      </c>
      <c r="J105" s="147"/>
    </row>
    <row r="106" spans="2:10" ht="17.25" customHeight="1" x14ac:dyDescent="0.3">
      <c r="B106" s="213"/>
      <c r="C106" s="223" t="s">
        <v>87</v>
      </c>
      <c r="D106" s="226" t="s">
        <v>86</v>
      </c>
      <c r="E106" s="185" t="s">
        <v>39</v>
      </c>
      <c r="F106" s="187">
        <v>1000000</v>
      </c>
      <c r="G106" s="187">
        <v>0</v>
      </c>
      <c r="H106" s="187">
        <v>0</v>
      </c>
      <c r="I106" s="203">
        <f>SUM(F106:H106)</f>
        <v>1000000</v>
      </c>
      <c r="J106" s="147"/>
    </row>
    <row r="107" spans="2:10" x14ac:dyDescent="0.3">
      <c r="B107" s="213"/>
      <c r="C107" s="223"/>
      <c r="D107" s="225"/>
      <c r="E107" s="185" t="s">
        <v>38</v>
      </c>
      <c r="F107" s="187">
        <v>1000000</v>
      </c>
      <c r="G107" s="187">
        <v>0</v>
      </c>
      <c r="H107" s="187">
        <v>0</v>
      </c>
      <c r="I107" s="203">
        <f>SUM(F107:H107)</f>
        <v>1000000</v>
      </c>
      <c r="J107" s="147"/>
    </row>
    <row r="108" spans="2:10" x14ac:dyDescent="0.3">
      <c r="B108" s="213"/>
      <c r="C108" s="223"/>
      <c r="D108" s="224"/>
      <c r="E108" s="185" t="s">
        <v>37</v>
      </c>
      <c r="F108" s="187">
        <f>SUM(F106-F107)</f>
        <v>0</v>
      </c>
      <c r="G108" s="187">
        <f>SUM(G106-G107)</f>
        <v>0</v>
      </c>
      <c r="H108" s="187">
        <f>SUM(H106-H107)</f>
        <v>0</v>
      </c>
      <c r="I108" s="203">
        <f>SUM(F108:H108)</f>
        <v>0</v>
      </c>
      <c r="J108" s="147"/>
    </row>
    <row r="109" spans="2:10" x14ac:dyDescent="0.3">
      <c r="B109" s="204"/>
      <c r="C109" s="223"/>
      <c r="D109" s="222" t="s">
        <v>85</v>
      </c>
      <c r="E109" s="185" t="s">
        <v>39</v>
      </c>
      <c r="F109" s="187">
        <v>1000000</v>
      </c>
      <c r="G109" s="187">
        <v>0</v>
      </c>
      <c r="H109" s="187">
        <v>0</v>
      </c>
      <c r="I109" s="203">
        <f>SUM(F109:H109)</f>
        <v>1000000</v>
      </c>
      <c r="J109" s="147"/>
    </row>
    <row r="110" spans="2:10" x14ac:dyDescent="0.3">
      <c r="B110" s="204"/>
      <c r="C110" s="223"/>
      <c r="D110" s="222"/>
      <c r="E110" s="185" t="s">
        <v>38</v>
      </c>
      <c r="F110" s="187">
        <v>1000000</v>
      </c>
      <c r="G110" s="187">
        <v>0</v>
      </c>
      <c r="H110" s="187">
        <v>0</v>
      </c>
      <c r="I110" s="203">
        <f>SUM(F110:H110)</f>
        <v>1000000</v>
      </c>
      <c r="J110" s="147"/>
    </row>
    <row r="111" spans="2:10" x14ac:dyDescent="0.3">
      <c r="B111" s="204"/>
      <c r="C111" s="223"/>
      <c r="D111" s="222"/>
      <c r="E111" s="185" t="s">
        <v>37</v>
      </c>
      <c r="F111" s="187">
        <f>SUM(F109-F110)</f>
        <v>0</v>
      </c>
      <c r="G111" s="187">
        <f>SUM(G109-G110)</f>
        <v>0</v>
      </c>
      <c r="H111" s="187">
        <f>SUM(H109-H110)</f>
        <v>0</v>
      </c>
      <c r="I111" s="203">
        <f>SUM(F111:H111)</f>
        <v>0</v>
      </c>
      <c r="J111" s="147"/>
    </row>
    <row r="112" spans="2:10" x14ac:dyDescent="0.3">
      <c r="B112" s="204"/>
      <c r="C112" s="223"/>
      <c r="D112" s="188" t="s">
        <v>84</v>
      </c>
      <c r="E112" s="185" t="s">
        <v>39</v>
      </c>
      <c r="F112" s="187">
        <v>0</v>
      </c>
      <c r="G112" s="187">
        <v>17200000</v>
      </c>
      <c r="H112" s="187">
        <v>0</v>
      </c>
      <c r="I112" s="203">
        <f>SUM(F112:H112)</f>
        <v>17200000</v>
      </c>
      <c r="J112" s="147"/>
    </row>
    <row r="113" spans="2:10" x14ac:dyDescent="0.3">
      <c r="B113" s="204"/>
      <c r="C113" s="223"/>
      <c r="D113" s="182"/>
      <c r="E113" s="185" t="s">
        <v>38</v>
      </c>
      <c r="F113" s="187">
        <v>0</v>
      </c>
      <c r="G113" s="187">
        <v>17200000</v>
      </c>
      <c r="H113" s="187">
        <v>0</v>
      </c>
      <c r="I113" s="203">
        <f>SUM(F113:H113)</f>
        <v>17200000</v>
      </c>
      <c r="J113" s="147"/>
    </row>
    <row r="114" spans="2:10" x14ac:dyDescent="0.3">
      <c r="B114" s="204"/>
      <c r="C114" s="223"/>
      <c r="D114" s="180"/>
      <c r="E114" s="185" t="s">
        <v>37</v>
      </c>
      <c r="F114" s="187">
        <f>SUM(F112-F113)</f>
        <v>0</v>
      </c>
      <c r="G114" s="187">
        <f>SUM(G112-G113)</f>
        <v>0</v>
      </c>
      <c r="H114" s="187">
        <f>SUM(H112-H113)</f>
        <v>0</v>
      </c>
      <c r="I114" s="203">
        <f>SUM(F114:H114)</f>
        <v>0</v>
      </c>
      <c r="J114" s="147"/>
    </row>
    <row r="115" spans="2:10" x14ac:dyDescent="0.3">
      <c r="B115" s="204"/>
      <c r="C115" s="223"/>
      <c r="D115" s="188" t="s">
        <v>83</v>
      </c>
      <c r="E115" s="185" t="s">
        <v>39</v>
      </c>
      <c r="F115" s="187">
        <v>4000000</v>
      </c>
      <c r="G115" s="187">
        <v>0</v>
      </c>
      <c r="H115" s="187">
        <v>1115600</v>
      </c>
      <c r="I115" s="203">
        <f>SUM(F115:H115)</f>
        <v>5115600</v>
      </c>
      <c r="J115" s="147"/>
    </row>
    <row r="116" spans="2:10" x14ac:dyDescent="0.3">
      <c r="B116" s="204"/>
      <c r="C116" s="223"/>
      <c r="D116" s="182"/>
      <c r="E116" s="185" t="s">
        <v>38</v>
      </c>
      <c r="F116" s="187">
        <v>4000000</v>
      </c>
      <c r="G116" s="187">
        <v>0</v>
      </c>
      <c r="H116" s="187">
        <v>1115600</v>
      </c>
      <c r="I116" s="203">
        <f>SUM(F116:H116)</f>
        <v>5115600</v>
      </c>
      <c r="J116" s="147"/>
    </row>
    <row r="117" spans="2:10" x14ac:dyDescent="0.3">
      <c r="B117" s="204"/>
      <c r="C117" s="223"/>
      <c r="D117" s="180"/>
      <c r="E117" s="185" t="s">
        <v>37</v>
      </c>
      <c r="F117" s="187">
        <f>SUM(F115-F116)</f>
        <v>0</v>
      </c>
      <c r="G117" s="187">
        <f>SUM(G115-G116)</f>
        <v>0</v>
      </c>
      <c r="H117" s="187">
        <f>SUM(H115-H116)</f>
        <v>0</v>
      </c>
      <c r="I117" s="203">
        <f>SUM(F117:H117)</f>
        <v>0</v>
      </c>
      <c r="J117" s="147"/>
    </row>
    <row r="118" spans="2:10" x14ac:dyDescent="0.3">
      <c r="B118" s="204"/>
      <c r="C118" s="223"/>
      <c r="D118" s="188" t="s">
        <v>82</v>
      </c>
      <c r="E118" s="185" t="s">
        <v>39</v>
      </c>
      <c r="F118" s="187">
        <v>47000000</v>
      </c>
      <c r="G118" s="187">
        <v>0</v>
      </c>
      <c r="H118" s="187">
        <v>5000000</v>
      </c>
      <c r="I118" s="203">
        <f>SUM(F118:H118)</f>
        <v>52000000</v>
      </c>
      <c r="J118" s="147"/>
    </row>
    <row r="119" spans="2:10" x14ac:dyDescent="0.3">
      <c r="B119" s="204"/>
      <c r="C119" s="223"/>
      <c r="D119" s="182"/>
      <c r="E119" s="185" t="s">
        <v>38</v>
      </c>
      <c r="F119" s="187">
        <v>47000000</v>
      </c>
      <c r="G119" s="187">
        <v>0</v>
      </c>
      <c r="H119" s="187">
        <v>5000000</v>
      </c>
      <c r="I119" s="203">
        <f>SUM(F119:H119)</f>
        <v>52000000</v>
      </c>
      <c r="J119" s="147"/>
    </row>
    <row r="120" spans="2:10" x14ac:dyDescent="0.3">
      <c r="B120" s="204"/>
      <c r="C120" s="223"/>
      <c r="D120" s="180"/>
      <c r="E120" s="185" t="s">
        <v>37</v>
      </c>
      <c r="F120" s="187">
        <f>SUM(F118-F119)</f>
        <v>0</v>
      </c>
      <c r="G120" s="187">
        <f>SUM(G118-G119)</f>
        <v>0</v>
      </c>
      <c r="H120" s="187">
        <f>SUM(H118-H119)</f>
        <v>0</v>
      </c>
      <c r="I120" s="203">
        <f>SUM(F120:H120)</f>
        <v>0</v>
      </c>
      <c r="J120" s="147"/>
    </row>
    <row r="121" spans="2:10" x14ac:dyDescent="0.3">
      <c r="B121" s="204"/>
      <c r="C121" s="223"/>
      <c r="D121" s="188" t="s">
        <v>81</v>
      </c>
      <c r="E121" s="185" t="s">
        <v>39</v>
      </c>
      <c r="F121" s="187">
        <v>6000000</v>
      </c>
      <c r="G121" s="187">
        <v>0</v>
      </c>
      <c r="H121" s="187">
        <v>0</v>
      </c>
      <c r="I121" s="203">
        <f>SUM(F121:H121)</f>
        <v>6000000</v>
      </c>
      <c r="J121" s="147"/>
    </row>
    <row r="122" spans="2:10" x14ac:dyDescent="0.3">
      <c r="B122" s="204"/>
      <c r="C122" s="223"/>
      <c r="D122" s="182"/>
      <c r="E122" s="185" t="s">
        <v>38</v>
      </c>
      <c r="F122" s="187">
        <v>6000000</v>
      </c>
      <c r="G122" s="187">
        <v>0</v>
      </c>
      <c r="H122" s="187">
        <v>0</v>
      </c>
      <c r="I122" s="203">
        <f>SUM(F122:H122)</f>
        <v>6000000</v>
      </c>
      <c r="J122" s="147"/>
    </row>
    <row r="123" spans="2:10" x14ac:dyDescent="0.3">
      <c r="B123" s="204"/>
      <c r="C123" s="223"/>
      <c r="D123" s="182"/>
      <c r="E123" s="185" t="s">
        <v>37</v>
      </c>
      <c r="F123" s="187">
        <f>SUM(F121-F122)</f>
        <v>0</v>
      </c>
      <c r="G123" s="187">
        <f>SUM(G121-G122)</f>
        <v>0</v>
      </c>
      <c r="H123" s="187">
        <f>SUM(H121-H122)</f>
        <v>0</v>
      </c>
      <c r="I123" s="203">
        <f>SUM(F123:H123)</f>
        <v>0</v>
      </c>
      <c r="J123" s="147"/>
    </row>
    <row r="124" spans="2:10" x14ac:dyDescent="0.3">
      <c r="B124" s="213"/>
      <c r="C124" s="223"/>
      <c r="D124" s="222" t="s">
        <v>80</v>
      </c>
      <c r="E124" s="185" t="s">
        <v>39</v>
      </c>
      <c r="F124" s="187">
        <v>7000000</v>
      </c>
      <c r="G124" s="187">
        <v>0</v>
      </c>
      <c r="H124" s="187">
        <v>1000000</v>
      </c>
      <c r="I124" s="203">
        <f>SUM(F124:H124)</f>
        <v>8000000</v>
      </c>
      <c r="J124" s="147"/>
    </row>
    <row r="125" spans="2:10" x14ac:dyDescent="0.3">
      <c r="B125" s="213"/>
      <c r="C125" s="223"/>
      <c r="D125" s="222"/>
      <c r="E125" s="185" t="s">
        <v>38</v>
      </c>
      <c r="F125" s="187">
        <v>7000000</v>
      </c>
      <c r="G125" s="187">
        <v>0</v>
      </c>
      <c r="H125" s="187">
        <v>1000000</v>
      </c>
      <c r="I125" s="203">
        <f>SUM(F125:H125)</f>
        <v>8000000</v>
      </c>
      <c r="J125" s="147"/>
    </row>
    <row r="126" spans="2:10" x14ac:dyDescent="0.3">
      <c r="B126" s="213"/>
      <c r="C126" s="223"/>
      <c r="D126" s="222"/>
      <c r="E126" s="185" t="s">
        <v>37</v>
      </c>
      <c r="F126" s="187">
        <f>SUM(F124-F125)</f>
        <v>0</v>
      </c>
      <c r="G126" s="187">
        <v>0</v>
      </c>
      <c r="H126" s="187">
        <v>0</v>
      </c>
      <c r="I126" s="203">
        <f>SUM(F126:H126)</f>
        <v>0</v>
      </c>
      <c r="J126" s="147"/>
    </row>
    <row r="127" spans="2:10" x14ac:dyDescent="0.3">
      <c r="B127" s="213"/>
      <c r="C127" s="223"/>
      <c r="D127" s="222" t="s">
        <v>79</v>
      </c>
      <c r="E127" s="185" t="s">
        <v>39</v>
      </c>
      <c r="F127" s="187">
        <v>13000000</v>
      </c>
      <c r="G127" s="187">
        <v>0</v>
      </c>
      <c r="H127" s="187">
        <v>0</v>
      </c>
      <c r="I127" s="203">
        <f>SUM(F127:H127)</f>
        <v>13000000</v>
      </c>
      <c r="J127" s="147"/>
    </row>
    <row r="128" spans="2:10" x14ac:dyDescent="0.3">
      <c r="B128" s="213"/>
      <c r="C128" s="223"/>
      <c r="D128" s="222"/>
      <c r="E128" s="185" t="s">
        <v>38</v>
      </c>
      <c r="F128" s="187">
        <v>13000000</v>
      </c>
      <c r="G128" s="187">
        <v>0</v>
      </c>
      <c r="H128" s="187">
        <v>0</v>
      </c>
      <c r="I128" s="203">
        <f>SUM(F128:H128)</f>
        <v>13000000</v>
      </c>
      <c r="J128" s="147"/>
    </row>
    <row r="129" spans="2:10" x14ac:dyDescent="0.3">
      <c r="B129" s="213"/>
      <c r="C129" s="223"/>
      <c r="D129" s="222"/>
      <c r="E129" s="185" t="s">
        <v>37</v>
      </c>
      <c r="F129" s="187">
        <f>SUM(F127-F128)</f>
        <v>0</v>
      </c>
      <c r="G129" s="187">
        <f>SUM(G127-G128)</f>
        <v>0</v>
      </c>
      <c r="H129" s="187">
        <v>0</v>
      </c>
      <c r="I129" s="203">
        <f>SUM(F129:H129)</f>
        <v>0</v>
      </c>
      <c r="J129" s="147"/>
    </row>
    <row r="130" spans="2:10" x14ac:dyDescent="0.3">
      <c r="B130" s="213"/>
      <c r="C130" s="223"/>
      <c r="D130" s="222" t="s">
        <v>78</v>
      </c>
      <c r="E130" s="185" t="s">
        <v>39</v>
      </c>
      <c r="F130" s="187">
        <v>0</v>
      </c>
      <c r="G130" s="187">
        <v>45700000</v>
      </c>
      <c r="H130" s="187">
        <v>0</v>
      </c>
      <c r="I130" s="203">
        <f>SUM(F130:H130)</f>
        <v>45700000</v>
      </c>
      <c r="J130" s="147"/>
    </row>
    <row r="131" spans="2:10" x14ac:dyDescent="0.3">
      <c r="B131" s="213"/>
      <c r="C131" s="223"/>
      <c r="D131" s="222"/>
      <c r="E131" s="185" t="s">
        <v>38</v>
      </c>
      <c r="F131" s="187">
        <v>0</v>
      </c>
      <c r="G131" s="187">
        <v>45700000</v>
      </c>
      <c r="H131" s="187">
        <v>0</v>
      </c>
      <c r="I131" s="203">
        <f>SUM(F131:H131)</f>
        <v>45700000</v>
      </c>
      <c r="J131" s="147"/>
    </row>
    <row r="132" spans="2:10" x14ac:dyDescent="0.3">
      <c r="B132" s="213"/>
      <c r="C132" s="223"/>
      <c r="D132" s="222"/>
      <c r="E132" s="185" t="s">
        <v>37</v>
      </c>
      <c r="F132" s="187">
        <f>SUM(F130-F131)</f>
        <v>0</v>
      </c>
      <c r="G132" s="187">
        <f>SUM(G130-G131)</f>
        <v>0</v>
      </c>
      <c r="H132" s="187">
        <f>SUM(H130-H131)</f>
        <v>0</v>
      </c>
      <c r="I132" s="203">
        <f>SUM(F132:H132)</f>
        <v>0</v>
      </c>
      <c r="J132" s="147"/>
    </row>
    <row r="133" spans="2:10" x14ac:dyDescent="0.3">
      <c r="B133" s="213"/>
      <c r="C133" s="223"/>
      <c r="D133" s="222" t="s">
        <v>77</v>
      </c>
      <c r="E133" s="185" t="s">
        <v>39</v>
      </c>
      <c r="F133" s="187">
        <v>1000000</v>
      </c>
      <c r="G133" s="187">
        <v>0</v>
      </c>
      <c r="H133" s="187">
        <v>0</v>
      </c>
      <c r="I133" s="203">
        <f>SUM(F133:H133)</f>
        <v>1000000</v>
      </c>
      <c r="J133" s="147"/>
    </row>
    <row r="134" spans="2:10" x14ac:dyDescent="0.3">
      <c r="B134" s="213"/>
      <c r="C134" s="223"/>
      <c r="D134" s="222"/>
      <c r="E134" s="185" t="s">
        <v>38</v>
      </c>
      <c r="F134" s="187">
        <v>1000000</v>
      </c>
      <c r="G134" s="187">
        <v>0</v>
      </c>
      <c r="H134" s="187">
        <v>0</v>
      </c>
      <c r="I134" s="203">
        <f>SUM(F134:H134)</f>
        <v>1000000</v>
      </c>
      <c r="J134" s="147"/>
    </row>
    <row r="135" spans="2:10" x14ac:dyDescent="0.3">
      <c r="B135" s="213"/>
      <c r="C135" s="223"/>
      <c r="D135" s="222"/>
      <c r="E135" s="185" t="s">
        <v>37</v>
      </c>
      <c r="F135" s="187">
        <f>SUM(F133-F134)</f>
        <v>0</v>
      </c>
      <c r="G135" s="187">
        <f>SUM(G133-G134)</f>
        <v>0</v>
      </c>
      <c r="H135" s="187">
        <f>SUM(H133-H134)</f>
        <v>0</v>
      </c>
      <c r="I135" s="203">
        <f>SUM(F135:H135)</f>
        <v>0</v>
      </c>
      <c r="J135" s="147"/>
    </row>
    <row r="136" spans="2:10" ht="16.5" customHeight="1" x14ac:dyDescent="0.3">
      <c r="B136" s="204"/>
      <c r="C136" s="221"/>
      <c r="D136" s="202" t="s">
        <v>65</v>
      </c>
      <c r="E136" s="178" t="s">
        <v>39</v>
      </c>
      <c r="F136" s="196">
        <f>SUM(F106+F109+F112+F115+F118+F121+F124+F127+F130+F133)</f>
        <v>80000000</v>
      </c>
      <c r="G136" s="196">
        <f>SUM(G106+G109+G112+G115+G118+G121+G124+G127+G130+G133)</f>
        <v>62900000</v>
      </c>
      <c r="H136" s="196">
        <f>SUM(H106+H109+H112+H115+H118+H121+H124+H127+H130+H133)</f>
        <v>7115600</v>
      </c>
      <c r="I136" s="195">
        <f>SUM(I106+I109+I112+I115+I118+I121+I124+I127+I130+I133)</f>
        <v>150015600</v>
      </c>
      <c r="J136" s="147"/>
    </row>
    <row r="137" spans="2:10" x14ac:dyDescent="0.3">
      <c r="B137" s="204"/>
      <c r="C137" s="220"/>
      <c r="D137" s="200"/>
      <c r="E137" s="178" t="s">
        <v>38</v>
      </c>
      <c r="F137" s="196">
        <f>SUM(F107+F110+F113+F116+F119+F122+F125+F128+F131+F134)</f>
        <v>80000000</v>
      </c>
      <c r="G137" s="196">
        <f>SUM(G107+G110+G113+G116+G119+G122+G125+G128+G131+G134)</f>
        <v>62900000</v>
      </c>
      <c r="H137" s="196">
        <f>SUM(H107+H110+H113+H116+H119+H122+H125+H128+H131+H134)</f>
        <v>7115600</v>
      </c>
      <c r="I137" s="195">
        <f>SUM(I107+I110+I113+I116+I119+I122+I125+I128+I131+I134)</f>
        <v>150015600</v>
      </c>
      <c r="J137" s="147"/>
    </row>
    <row r="138" spans="2:10" x14ac:dyDescent="0.3">
      <c r="B138" s="204"/>
      <c r="C138" s="219"/>
      <c r="D138" s="197"/>
      <c r="E138" s="178" t="s">
        <v>37</v>
      </c>
      <c r="F138" s="196">
        <f>SUM(F108+F111+F114+F117+F120+F123+F126+F129+F132+F135)</f>
        <v>0</v>
      </c>
      <c r="G138" s="196">
        <f>SUM(G108+G111+G114+G117+G120+G123+G126+G129+G132+G135)</f>
        <v>0</v>
      </c>
      <c r="H138" s="196">
        <f>SUM(H108+H111+H114+H117+H120+H123+H126+H129+H132+H135)</f>
        <v>0</v>
      </c>
      <c r="I138" s="195">
        <f>SUM(I108+I111+I114+I117+I120+I123+I126+I129+I132+I135)</f>
        <v>0</v>
      </c>
      <c r="J138" s="147"/>
    </row>
    <row r="139" spans="2:10" x14ac:dyDescent="0.3">
      <c r="B139" s="204"/>
      <c r="C139" s="218"/>
      <c r="D139" s="188" t="s">
        <v>76</v>
      </c>
      <c r="E139" s="185" t="s">
        <v>39</v>
      </c>
      <c r="F139" s="187">
        <v>0</v>
      </c>
      <c r="G139" s="187">
        <v>283440000</v>
      </c>
      <c r="H139" s="187">
        <v>0</v>
      </c>
      <c r="I139" s="203">
        <f>SUM(F139:H139)</f>
        <v>283440000</v>
      </c>
      <c r="J139" s="147"/>
    </row>
    <row r="140" spans="2:10" ht="16.5" customHeight="1" x14ac:dyDescent="0.3">
      <c r="B140" s="204"/>
      <c r="C140" s="217"/>
      <c r="D140" s="182"/>
      <c r="E140" s="185" t="s">
        <v>38</v>
      </c>
      <c r="F140" s="187">
        <v>0</v>
      </c>
      <c r="G140" s="187">
        <v>282859940</v>
      </c>
      <c r="H140" s="187">
        <v>0</v>
      </c>
      <c r="I140" s="203">
        <f>SUM(F140:H140)</f>
        <v>282859940</v>
      </c>
      <c r="J140" s="147"/>
    </row>
    <row r="141" spans="2:10" x14ac:dyDescent="0.3">
      <c r="B141" s="204"/>
      <c r="C141" s="212"/>
      <c r="D141" s="180"/>
      <c r="E141" s="185" t="s">
        <v>37</v>
      </c>
      <c r="F141" s="187">
        <f>SUM(F139-F140)</f>
        <v>0</v>
      </c>
      <c r="G141" s="187">
        <f>SUM(G139-G140)</f>
        <v>580060</v>
      </c>
      <c r="H141" s="187">
        <f>SUM(H139-H140)</f>
        <v>0</v>
      </c>
      <c r="I141" s="203">
        <f>SUM(F141:H141)</f>
        <v>580060</v>
      </c>
      <c r="J141" s="147"/>
    </row>
    <row r="142" spans="2:10" x14ac:dyDescent="0.3">
      <c r="B142" s="204"/>
      <c r="C142" s="212"/>
      <c r="D142" s="188" t="s">
        <v>75</v>
      </c>
      <c r="E142" s="185" t="s">
        <v>39</v>
      </c>
      <c r="F142" s="187">
        <v>0</v>
      </c>
      <c r="G142" s="187">
        <v>30000000</v>
      </c>
      <c r="H142" s="187">
        <v>0</v>
      </c>
      <c r="I142" s="203">
        <f>SUM(F142:H142)</f>
        <v>30000000</v>
      </c>
      <c r="J142" s="147"/>
    </row>
    <row r="143" spans="2:10" x14ac:dyDescent="0.3">
      <c r="B143" s="204"/>
      <c r="C143" s="212"/>
      <c r="D143" s="182"/>
      <c r="E143" s="185" t="s">
        <v>38</v>
      </c>
      <c r="F143" s="187">
        <v>0</v>
      </c>
      <c r="G143" s="187">
        <v>30000000</v>
      </c>
      <c r="H143" s="187">
        <v>0</v>
      </c>
      <c r="I143" s="203">
        <f>SUM(F143:H143)</f>
        <v>30000000</v>
      </c>
      <c r="J143" s="147"/>
    </row>
    <row r="144" spans="2:10" x14ac:dyDescent="0.3">
      <c r="B144" s="204"/>
      <c r="C144" s="212"/>
      <c r="D144" s="180"/>
      <c r="E144" s="185" t="s">
        <v>37</v>
      </c>
      <c r="F144" s="187">
        <f>SUM(F142-F143)</f>
        <v>0</v>
      </c>
      <c r="G144" s="187">
        <f>SUM(G142-G143)</f>
        <v>0</v>
      </c>
      <c r="H144" s="187">
        <f>SUM(H142-H143)</f>
        <v>0</v>
      </c>
      <c r="I144" s="203">
        <f>SUM(F144:H144)</f>
        <v>0</v>
      </c>
      <c r="J144" s="147"/>
    </row>
    <row r="145" spans="2:10" x14ac:dyDescent="0.3">
      <c r="B145" s="213"/>
      <c r="C145" s="212"/>
      <c r="D145" s="188" t="s">
        <v>74</v>
      </c>
      <c r="E145" s="185" t="s">
        <v>39</v>
      </c>
      <c r="F145" s="187">
        <v>0</v>
      </c>
      <c r="G145" s="187">
        <v>128080000</v>
      </c>
      <c r="H145" s="187">
        <v>0</v>
      </c>
      <c r="I145" s="203">
        <f>SUM(F145:H145)</f>
        <v>128080000</v>
      </c>
      <c r="J145" s="147"/>
    </row>
    <row r="146" spans="2:10" x14ac:dyDescent="0.3">
      <c r="B146" s="213"/>
      <c r="C146" s="212"/>
      <c r="D146" s="182"/>
      <c r="E146" s="185" t="s">
        <v>38</v>
      </c>
      <c r="F146" s="187">
        <v>0</v>
      </c>
      <c r="G146" s="187">
        <v>125098000</v>
      </c>
      <c r="H146" s="187">
        <v>0</v>
      </c>
      <c r="I146" s="203">
        <f>SUM(F146:H146)</f>
        <v>125098000</v>
      </c>
      <c r="J146" s="147"/>
    </row>
    <row r="147" spans="2:10" x14ac:dyDescent="0.3">
      <c r="B147" s="213"/>
      <c r="C147" s="212"/>
      <c r="D147" s="180"/>
      <c r="E147" s="185" t="s">
        <v>37</v>
      </c>
      <c r="F147" s="187">
        <v>0</v>
      </c>
      <c r="G147" s="187">
        <f>G145-G146</f>
        <v>2982000</v>
      </c>
      <c r="H147" s="187">
        <v>0</v>
      </c>
      <c r="I147" s="203">
        <f>SUM(F147:H147)</f>
        <v>2982000</v>
      </c>
      <c r="J147" s="147"/>
    </row>
    <row r="148" spans="2:10" x14ac:dyDescent="0.3">
      <c r="B148" s="213"/>
      <c r="C148" s="212"/>
      <c r="D148" s="188" t="s">
        <v>73</v>
      </c>
      <c r="E148" s="185" t="s">
        <v>39</v>
      </c>
      <c r="F148" s="187">
        <v>0</v>
      </c>
      <c r="G148" s="187">
        <v>23751000</v>
      </c>
      <c r="H148" s="187">
        <v>0</v>
      </c>
      <c r="I148" s="203">
        <f>SUM(F148:H148)</f>
        <v>23751000</v>
      </c>
      <c r="J148" s="147"/>
    </row>
    <row r="149" spans="2:10" x14ac:dyDescent="0.3">
      <c r="B149" s="213"/>
      <c r="C149" s="212"/>
      <c r="D149" s="182"/>
      <c r="E149" s="185" t="s">
        <v>38</v>
      </c>
      <c r="F149" s="187">
        <v>0</v>
      </c>
      <c r="G149" s="187">
        <v>20235910</v>
      </c>
      <c r="H149" s="187">
        <v>0</v>
      </c>
      <c r="I149" s="203">
        <f>SUM(F149:H149)</f>
        <v>20235910</v>
      </c>
      <c r="J149" s="147"/>
    </row>
    <row r="150" spans="2:10" x14ac:dyDescent="0.3">
      <c r="B150" s="213"/>
      <c r="C150" s="212"/>
      <c r="D150" s="180"/>
      <c r="E150" s="185" t="s">
        <v>37</v>
      </c>
      <c r="F150" s="187">
        <v>0</v>
      </c>
      <c r="G150" s="187">
        <f>G148-G149</f>
        <v>3515090</v>
      </c>
      <c r="H150" s="187">
        <v>0</v>
      </c>
      <c r="I150" s="203">
        <f>SUM(F150:H150)</f>
        <v>3515090</v>
      </c>
      <c r="J150" s="147"/>
    </row>
    <row r="151" spans="2:10" x14ac:dyDescent="0.3">
      <c r="B151" s="213"/>
      <c r="C151" s="212"/>
      <c r="D151" s="216" t="s">
        <v>72</v>
      </c>
      <c r="E151" s="185" t="s">
        <v>39</v>
      </c>
      <c r="F151" s="187">
        <v>0</v>
      </c>
      <c r="G151" s="187">
        <v>5000000</v>
      </c>
      <c r="H151" s="187">
        <v>0</v>
      </c>
      <c r="I151" s="203">
        <f>SUM(F151:H151)</f>
        <v>5000000</v>
      </c>
      <c r="J151" s="147"/>
    </row>
    <row r="152" spans="2:10" x14ac:dyDescent="0.3">
      <c r="B152" s="213"/>
      <c r="C152" s="212"/>
      <c r="D152" s="214"/>
      <c r="E152" s="185" t="s">
        <v>38</v>
      </c>
      <c r="F152" s="187">
        <v>0</v>
      </c>
      <c r="G152" s="187">
        <v>5000000</v>
      </c>
      <c r="H152" s="187">
        <v>0</v>
      </c>
      <c r="I152" s="203">
        <f>SUM(F152:H152)</f>
        <v>5000000</v>
      </c>
      <c r="J152" s="147"/>
    </row>
    <row r="153" spans="2:10" x14ac:dyDescent="0.3">
      <c r="B153" s="213"/>
      <c r="C153" s="212"/>
      <c r="D153" s="215"/>
      <c r="E153" s="185" t="s">
        <v>37</v>
      </c>
      <c r="F153" s="187">
        <v>0</v>
      </c>
      <c r="G153" s="187">
        <f>G151-G152</f>
        <v>0</v>
      </c>
      <c r="H153" s="187">
        <v>0</v>
      </c>
      <c r="I153" s="203">
        <f>SUM(F153:H153)</f>
        <v>0</v>
      </c>
      <c r="J153" s="147"/>
    </row>
    <row r="154" spans="2:10" x14ac:dyDescent="0.3">
      <c r="B154" s="213"/>
      <c r="C154" s="212"/>
      <c r="D154" s="214" t="s">
        <v>71</v>
      </c>
      <c r="E154" s="185" t="s">
        <v>39</v>
      </c>
      <c r="F154" s="187">
        <v>0</v>
      </c>
      <c r="G154" s="187">
        <v>10000000</v>
      </c>
      <c r="H154" s="187">
        <v>0</v>
      </c>
      <c r="I154" s="203">
        <f>SUM(F154:H154)</f>
        <v>10000000</v>
      </c>
      <c r="J154" s="147"/>
    </row>
    <row r="155" spans="2:10" x14ac:dyDescent="0.3">
      <c r="B155" s="213"/>
      <c r="C155" s="212"/>
      <c r="D155" s="214"/>
      <c r="E155" s="185" t="s">
        <v>38</v>
      </c>
      <c r="F155" s="187">
        <v>0</v>
      </c>
      <c r="G155" s="187">
        <v>9649560</v>
      </c>
      <c r="H155" s="187">
        <v>0</v>
      </c>
      <c r="I155" s="203">
        <f>SUM(F155:H155)</f>
        <v>9649560</v>
      </c>
      <c r="J155" s="147"/>
    </row>
    <row r="156" spans="2:10" x14ac:dyDescent="0.3">
      <c r="B156" s="213"/>
      <c r="C156" s="212"/>
      <c r="D156" s="211"/>
      <c r="E156" s="185" t="s">
        <v>37</v>
      </c>
      <c r="F156" s="187">
        <v>0</v>
      </c>
      <c r="G156" s="187">
        <f>G154-G155</f>
        <v>350440</v>
      </c>
      <c r="H156" s="187">
        <v>0</v>
      </c>
      <c r="I156" s="203">
        <f>SUM(F156:H156)</f>
        <v>350440</v>
      </c>
      <c r="J156" s="147"/>
    </row>
    <row r="157" spans="2:10" ht="16.5" customHeight="1" x14ac:dyDescent="0.3">
      <c r="B157" s="204"/>
      <c r="C157" s="210" t="s">
        <v>70</v>
      </c>
      <c r="D157" s="202" t="s">
        <v>65</v>
      </c>
      <c r="E157" s="178" t="s">
        <v>39</v>
      </c>
      <c r="F157" s="196">
        <f>SUM(F139+F142+F145+F148+F151+F154)</f>
        <v>0</v>
      </c>
      <c r="G157" s="196">
        <f>SUM(G139+G142+G145+G148+G151+G154)</f>
        <v>480271000</v>
      </c>
      <c r="H157" s="196">
        <f>SUM(H139+H142+H145+H148+H151+H154)</f>
        <v>0</v>
      </c>
      <c r="I157" s="195">
        <f>SUM(I139+I142+I145+I148+I151+I154)</f>
        <v>480271000</v>
      </c>
      <c r="J157" s="147"/>
    </row>
    <row r="158" spans="2:10" x14ac:dyDescent="0.3">
      <c r="B158" s="204"/>
      <c r="C158" s="210"/>
      <c r="D158" s="200"/>
      <c r="E158" s="178" t="s">
        <v>38</v>
      </c>
      <c r="F158" s="196">
        <f>SUM(F140+F143+F146+F149+F152+F155)</f>
        <v>0</v>
      </c>
      <c r="G158" s="196">
        <f>SUM(G140+G143+G146+G149+G152+G155)</f>
        <v>472843410</v>
      </c>
      <c r="H158" s="196">
        <f>SUM(H140+H143+H146+H149+H152+H155)</f>
        <v>0</v>
      </c>
      <c r="I158" s="195">
        <f>SUM(I140+I143+I146+I149+I152+I155)</f>
        <v>472843410</v>
      </c>
      <c r="J158" s="147"/>
    </row>
    <row r="159" spans="2:10" x14ac:dyDescent="0.3">
      <c r="B159" s="204"/>
      <c r="C159" s="209"/>
      <c r="D159" s="197"/>
      <c r="E159" s="178" t="s">
        <v>37</v>
      </c>
      <c r="F159" s="196">
        <f>SUM(F141+F144+F147+F150+F153+F156)</f>
        <v>0</v>
      </c>
      <c r="G159" s="196">
        <f>SUM(G141+G144+G147+G150+G153+G156)</f>
        <v>7427590</v>
      </c>
      <c r="H159" s="196">
        <f>SUM(H141+H144+H147+H150+H153+H156)</f>
        <v>0</v>
      </c>
      <c r="I159" s="195">
        <f>SUM(I141+I144+I147+I150+I153+I156)</f>
        <v>7427590</v>
      </c>
      <c r="J159" s="147"/>
    </row>
    <row r="160" spans="2:10" x14ac:dyDescent="0.3">
      <c r="B160" s="208" t="s">
        <v>69</v>
      </c>
      <c r="C160" s="175"/>
      <c r="D160" s="174" t="s">
        <v>6</v>
      </c>
      <c r="E160" s="167" t="s">
        <v>39</v>
      </c>
      <c r="F160" s="191">
        <f>SUM(F103+F136+F157)</f>
        <v>85000000</v>
      </c>
      <c r="G160" s="191">
        <f>SUM(G103+G136+G157)</f>
        <v>721450000</v>
      </c>
      <c r="H160" s="191">
        <f>SUM(H103+H136+H157)</f>
        <v>9115600</v>
      </c>
      <c r="I160" s="190">
        <f>SUM(I103+I136+I157)</f>
        <v>815565600</v>
      </c>
      <c r="J160" s="147"/>
    </row>
    <row r="161" spans="2:11" x14ac:dyDescent="0.3">
      <c r="B161" s="208"/>
      <c r="C161" s="172"/>
      <c r="D161" s="171"/>
      <c r="E161" s="167" t="s">
        <v>38</v>
      </c>
      <c r="F161" s="191">
        <f>SUM(F104+F137+F158)</f>
        <v>81000000</v>
      </c>
      <c r="G161" s="191">
        <f>SUM(G104+G137+G158)</f>
        <v>693278360</v>
      </c>
      <c r="H161" s="191">
        <f>SUM(H104+H137+H158)</f>
        <v>9115600</v>
      </c>
      <c r="I161" s="190">
        <f>SUM(I104+I137+I158)</f>
        <v>783393960</v>
      </c>
      <c r="J161" s="147"/>
      <c r="K161" s="147"/>
    </row>
    <row r="162" spans="2:11" x14ac:dyDescent="0.3">
      <c r="B162" s="207"/>
      <c r="C162" s="169"/>
      <c r="D162" s="168"/>
      <c r="E162" s="167" t="s">
        <v>37</v>
      </c>
      <c r="F162" s="191">
        <f>SUM(F105+F138+F159)</f>
        <v>4000000</v>
      </c>
      <c r="G162" s="191">
        <f>SUM(G105+G138+G159)</f>
        <v>28171640</v>
      </c>
      <c r="H162" s="191">
        <f>SUM(H105+H138+H159)</f>
        <v>0</v>
      </c>
      <c r="I162" s="190">
        <f>SUM(I105+I138+I159)</f>
        <v>32171640</v>
      </c>
      <c r="J162" s="147"/>
    </row>
    <row r="163" spans="2:11" x14ac:dyDescent="0.3">
      <c r="B163" s="206"/>
      <c r="C163" s="205" t="s">
        <v>68</v>
      </c>
      <c r="D163" s="188" t="s">
        <v>68</v>
      </c>
      <c r="E163" s="185" t="s">
        <v>39</v>
      </c>
      <c r="F163" s="187">
        <v>0</v>
      </c>
      <c r="G163" s="187">
        <v>0</v>
      </c>
      <c r="H163" s="187">
        <v>6424350</v>
      </c>
      <c r="I163" s="203">
        <f>SUM(F163:H163)</f>
        <v>6424350</v>
      </c>
      <c r="J163" s="147"/>
    </row>
    <row r="164" spans="2:11" x14ac:dyDescent="0.3">
      <c r="B164" s="204"/>
      <c r="C164" s="201"/>
      <c r="D164" s="182"/>
      <c r="E164" s="185" t="s">
        <v>38</v>
      </c>
      <c r="F164" s="187">
        <v>0</v>
      </c>
      <c r="G164" s="187">
        <v>0</v>
      </c>
      <c r="H164" s="187">
        <v>5995800</v>
      </c>
      <c r="I164" s="203">
        <f>SUM(F164:H164)</f>
        <v>5995800</v>
      </c>
      <c r="J164" s="147"/>
    </row>
    <row r="165" spans="2:11" x14ac:dyDescent="0.3">
      <c r="B165" s="204"/>
      <c r="C165" s="201"/>
      <c r="D165" s="180"/>
      <c r="E165" s="185" t="s">
        <v>37</v>
      </c>
      <c r="F165" s="187">
        <v>0</v>
      </c>
      <c r="G165" s="187">
        <v>0</v>
      </c>
      <c r="H165" s="187">
        <f>H163-H164</f>
        <v>428550</v>
      </c>
      <c r="I165" s="203">
        <f>SUM(F165:H165)</f>
        <v>428550</v>
      </c>
      <c r="J165" s="147"/>
    </row>
    <row r="166" spans="2:11" x14ac:dyDescent="0.3">
      <c r="B166" s="199"/>
      <c r="C166" s="201"/>
      <c r="D166" s="202" t="s">
        <v>65</v>
      </c>
      <c r="E166" s="178" t="s">
        <v>39</v>
      </c>
      <c r="F166" s="196">
        <f>SUM(F163)</f>
        <v>0</v>
      </c>
      <c r="G166" s="196">
        <f>SUM(G163)</f>
        <v>0</v>
      </c>
      <c r="H166" s="196">
        <f>SUM(H163)</f>
        <v>6424350</v>
      </c>
      <c r="I166" s="195">
        <f>SUM(I163)</f>
        <v>6424350</v>
      </c>
      <c r="J166" s="147"/>
    </row>
    <row r="167" spans="2:11" x14ac:dyDescent="0.3">
      <c r="B167" s="199"/>
      <c r="C167" s="201"/>
      <c r="D167" s="200"/>
      <c r="E167" s="178" t="s">
        <v>38</v>
      </c>
      <c r="F167" s="196">
        <f>SUM(F164)</f>
        <v>0</v>
      </c>
      <c r="G167" s="196">
        <f>SUM(G164)</f>
        <v>0</v>
      </c>
      <c r="H167" s="196">
        <f>SUM(H164)</f>
        <v>5995800</v>
      </c>
      <c r="I167" s="195">
        <f>SUM(I164)</f>
        <v>5995800</v>
      </c>
      <c r="J167" s="147"/>
    </row>
    <row r="168" spans="2:11" x14ac:dyDescent="0.3">
      <c r="B168" s="199"/>
      <c r="C168" s="198"/>
      <c r="D168" s="197"/>
      <c r="E168" s="178" t="s">
        <v>37</v>
      </c>
      <c r="F168" s="196">
        <f>SUM(F165)</f>
        <v>0</v>
      </c>
      <c r="G168" s="196">
        <f>SUM(G165)</f>
        <v>0</v>
      </c>
      <c r="H168" s="196">
        <f>SUM(H165)</f>
        <v>428550</v>
      </c>
      <c r="I168" s="195">
        <f>SUM(I165)</f>
        <v>428550</v>
      </c>
      <c r="J168" s="147"/>
    </row>
    <row r="169" spans="2:11" x14ac:dyDescent="0.3">
      <c r="B169" s="170" t="s">
        <v>68</v>
      </c>
      <c r="C169" s="193"/>
      <c r="D169" s="192" t="s">
        <v>6</v>
      </c>
      <c r="E169" s="167" t="s">
        <v>39</v>
      </c>
      <c r="F169" s="191">
        <f>SUM(F166)</f>
        <v>0</v>
      </c>
      <c r="G169" s="191">
        <f>SUM(G166)</f>
        <v>0</v>
      </c>
      <c r="H169" s="191">
        <f>SUM(H166)</f>
        <v>6424350</v>
      </c>
      <c r="I169" s="190">
        <f>SUM(I166)</f>
        <v>6424350</v>
      </c>
      <c r="J169" s="147"/>
    </row>
    <row r="170" spans="2:11" x14ac:dyDescent="0.3">
      <c r="B170" s="194"/>
      <c r="C170" s="193"/>
      <c r="D170" s="192"/>
      <c r="E170" s="167" t="s">
        <v>38</v>
      </c>
      <c r="F170" s="191">
        <f>SUM(F167)</f>
        <v>0</v>
      </c>
      <c r="G170" s="191">
        <f>SUM(G167)</f>
        <v>0</v>
      </c>
      <c r="H170" s="191">
        <f>SUM(H167)</f>
        <v>5995800</v>
      </c>
      <c r="I170" s="190">
        <f>SUM(I167)</f>
        <v>5995800</v>
      </c>
      <c r="J170" s="147"/>
    </row>
    <row r="171" spans="2:11" x14ac:dyDescent="0.3">
      <c r="B171" s="194"/>
      <c r="C171" s="193"/>
      <c r="D171" s="192"/>
      <c r="E171" s="167" t="s">
        <v>37</v>
      </c>
      <c r="F171" s="191">
        <f>SUM(F168)</f>
        <v>0</v>
      </c>
      <c r="G171" s="191">
        <f>SUM(G168)</f>
        <v>0</v>
      </c>
      <c r="H171" s="191">
        <f>SUM(H168)</f>
        <v>428550</v>
      </c>
      <c r="I171" s="190">
        <f>SUM(I168)</f>
        <v>428550</v>
      </c>
      <c r="J171" s="147"/>
    </row>
    <row r="172" spans="2:11" ht="22.5" customHeight="1" x14ac:dyDescent="0.3">
      <c r="B172" s="189"/>
      <c r="C172" s="188" t="s">
        <v>67</v>
      </c>
      <c r="D172" s="186" t="s">
        <v>66</v>
      </c>
      <c r="E172" s="185" t="s">
        <v>39</v>
      </c>
      <c r="F172" s="184">
        <v>0</v>
      </c>
      <c r="G172" s="187">
        <v>0</v>
      </c>
      <c r="H172" s="184">
        <v>0</v>
      </c>
      <c r="I172" s="183">
        <f>SUM(F172:H172)</f>
        <v>0</v>
      </c>
      <c r="J172" s="147"/>
    </row>
    <row r="173" spans="2:11" x14ac:dyDescent="0.3">
      <c r="B173" s="181"/>
      <c r="C173" s="182"/>
      <c r="D173" s="186"/>
      <c r="E173" s="185" t="s">
        <v>38</v>
      </c>
      <c r="F173" s="184">
        <v>0</v>
      </c>
      <c r="G173" s="187">
        <v>0</v>
      </c>
      <c r="H173" s="184">
        <v>0</v>
      </c>
      <c r="I173" s="183">
        <f>SUM(F173:H173)</f>
        <v>0</v>
      </c>
      <c r="J173" s="147"/>
    </row>
    <row r="174" spans="2:11" x14ac:dyDescent="0.3">
      <c r="B174" s="181"/>
      <c r="C174" s="182"/>
      <c r="D174" s="186"/>
      <c r="E174" s="185" t="s">
        <v>37</v>
      </c>
      <c r="F174" s="184">
        <v>0</v>
      </c>
      <c r="G174" s="184">
        <v>0</v>
      </c>
      <c r="H174" s="184">
        <f>SUM(H172-H173)</f>
        <v>0</v>
      </c>
      <c r="I174" s="183">
        <f>SUM(F174:H174)</f>
        <v>0</v>
      </c>
      <c r="J174" s="147"/>
    </row>
    <row r="175" spans="2:11" x14ac:dyDescent="0.3">
      <c r="B175" s="181"/>
      <c r="C175" s="182"/>
      <c r="D175" s="179" t="s">
        <v>65</v>
      </c>
      <c r="E175" s="178" t="s">
        <v>39</v>
      </c>
      <c r="F175" s="177">
        <f>SUM(F172)</f>
        <v>0</v>
      </c>
      <c r="G175" s="177">
        <f>SUM(G172)</f>
        <v>0</v>
      </c>
      <c r="H175" s="177">
        <f>SUM(H172)</f>
        <v>0</v>
      </c>
      <c r="I175" s="176">
        <f>SUM(I172)</f>
        <v>0</v>
      </c>
      <c r="J175" s="147"/>
    </row>
    <row r="176" spans="2:11" x14ac:dyDescent="0.3">
      <c r="B176" s="181"/>
      <c r="C176" s="182"/>
      <c r="D176" s="179"/>
      <c r="E176" s="178" t="s">
        <v>38</v>
      </c>
      <c r="F176" s="177">
        <f>SUM(F173)</f>
        <v>0</v>
      </c>
      <c r="G176" s="177">
        <f>SUM(G173)</f>
        <v>0</v>
      </c>
      <c r="H176" s="177">
        <f>SUM(H173)</f>
        <v>0</v>
      </c>
      <c r="I176" s="176">
        <f>SUM(I173)</f>
        <v>0</v>
      </c>
      <c r="J176" s="147"/>
    </row>
    <row r="177" spans="2:11" x14ac:dyDescent="0.3">
      <c r="B177" s="181"/>
      <c r="C177" s="180"/>
      <c r="D177" s="179"/>
      <c r="E177" s="178" t="s">
        <v>37</v>
      </c>
      <c r="F177" s="177">
        <f>SUM(F174)</f>
        <v>0</v>
      </c>
      <c r="G177" s="177">
        <f>SUM(G174)</f>
        <v>0</v>
      </c>
      <c r="H177" s="177">
        <f>SUM(H174)</f>
        <v>0</v>
      </c>
      <c r="I177" s="176">
        <f>SUM(I174)</f>
        <v>0</v>
      </c>
      <c r="J177" s="147"/>
    </row>
    <row r="178" spans="2:11" ht="16.5" customHeight="1" x14ac:dyDescent="0.3">
      <c r="B178" s="173" t="s">
        <v>64</v>
      </c>
      <c r="C178" s="175"/>
      <c r="D178" s="174" t="s">
        <v>6</v>
      </c>
      <c r="E178" s="167" t="s">
        <v>39</v>
      </c>
      <c r="F178" s="166">
        <f>SUM(F175)</f>
        <v>0</v>
      </c>
      <c r="G178" s="166">
        <f>SUM(G175)</f>
        <v>0</v>
      </c>
      <c r="H178" s="166">
        <f>SUM(H175)</f>
        <v>0</v>
      </c>
      <c r="I178" s="165">
        <f>SUM(I175)</f>
        <v>0</v>
      </c>
      <c r="J178" s="147"/>
    </row>
    <row r="179" spans="2:11" x14ac:dyDescent="0.3">
      <c r="B179" s="173"/>
      <c r="C179" s="172"/>
      <c r="D179" s="171"/>
      <c r="E179" s="167" t="s">
        <v>38</v>
      </c>
      <c r="F179" s="166">
        <f>SUM(F176)</f>
        <v>0</v>
      </c>
      <c r="G179" s="166">
        <f>SUM(G176)</f>
        <v>0</v>
      </c>
      <c r="H179" s="166">
        <f>SUM(H176)</f>
        <v>0</v>
      </c>
      <c r="I179" s="165">
        <f>SUM(I176)</f>
        <v>0</v>
      </c>
      <c r="J179" s="147"/>
    </row>
    <row r="180" spans="2:11" x14ac:dyDescent="0.3">
      <c r="B180" s="170"/>
      <c r="C180" s="169"/>
      <c r="D180" s="168"/>
      <c r="E180" s="167" t="s">
        <v>37</v>
      </c>
      <c r="F180" s="166">
        <f>SUM(F177)</f>
        <v>0</v>
      </c>
      <c r="G180" s="166">
        <f>SUM(G177)</f>
        <v>0</v>
      </c>
      <c r="H180" s="166">
        <f>SUM(H177)</f>
        <v>0</v>
      </c>
      <c r="I180" s="165">
        <f>SUM(I177)</f>
        <v>0</v>
      </c>
      <c r="J180" s="147"/>
    </row>
    <row r="181" spans="2:11" x14ac:dyDescent="0.3">
      <c r="B181" s="164" t="s">
        <v>40</v>
      </c>
      <c r="C181" s="163"/>
      <c r="D181" s="162"/>
      <c r="E181" s="156" t="s">
        <v>39</v>
      </c>
      <c r="F181" s="155">
        <f>SUM(F61+F76+F160+F169+F178)</f>
        <v>899784000</v>
      </c>
      <c r="G181" s="155">
        <f>SUM(G61+G76+G160+G169+G178)</f>
        <v>721450000</v>
      </c>
      <c r="H181" s="155">
        <f>SUM(H61+H76+H160+H169+H178)</f>
        <v>21424350</v>
      </c>
      <c r="I181" s="154">
        <f>SUM(I61+I76+I160+I169+I178)</f>
        <v>1642658350</v>
      </c>
      <c r="J181" s="147"/>
      <c r="K181" s="147"/>
    </row>
    <row r="182" spans="2:11" x14ac:dyDescent="0.3">
      <c r="B182" s="159"/>
      <c r="C182" s="158"/>
      <c r="D182" s="157"/>
      <c r="E182" s="156" t="s">
        <v>63</v>
      </c>
      <c r="F182" s="161">
        <v>900013160</v>
      </c>
      <c r="G182" s="161">
        <v>721575500</v>
      </c>
      <c r="H182" s="161">
        <v>21471253</v>
      </c>
      <c r="I182" s="154">
        <f>SUM(F182:H182)</f>
        <v>1643059913</v>
      </c>
      <c r="J182" s="147"/>
      <c r="K182" s="160"/>
    </row>
    <row r="183" spans="2:11" x14ac:dyDescent="0.3">
      <c r="B183" s="159"/>
      <c r="C183" s="158"/>
      <c r="D183" s="157"/>
      <c r="E183" s="156" t="s">
        <v>38</v>
      </c>
      <c r="F183" s="155">
        <f>SUM(F62+F77+F161+F170+F179)</f>
        <v>865611931</v>
      </c>
      <c r="G183" s="155">
        <f>SUM(G62+G77+G161+G170+G179)</f>
        <v>693278360</v>
      </c>
      <c r="H183" s="155">
        <f>SUM(H62+H77+H161+H170+H179)</f>
        <v>20995800</v>
      </c>
      <c r="I183" s="154">
        <f>SUM(F183:H183)</f>
        <v>1579886091</v>
      </c>
      <c r="J183" s="147"/>
      <c r="K183" s="147"/>
    </row>
    <row r="184" spans="2:11" ht="17.25" thickBot="1" x14ac:dyDescent="0.35">
      <c r="B184" s="153"/>
      <c r="C184" s="152"/>
      <c r="D184" s="151"/>
      <c r="E184" s="150" t="s">
        <v>62</v>
      </c>
      <c r="F184" s="149">
        <f>SUM(F182-F183)</f>
        <v>34401229</v>
      </c>
      <c r="G184" s="149">
        <f>SUM(G182-G183)</f>
        <v>28297140</v>
      </c>
      <c r="H184" s="149">
        <f>SUM(H182-H183)</f>
        <v>475453</v>
      </c>
      <c r="I184" s="148">
        <f>SUM(I182-I183)</f>
        <v>63173822</v>
      </c>
      <c r="J184" s="147"/>
      <c r="K184" s="91"/>
    </row>
    <row r="189" spans="2:11" x14ac:dyDescent="0.3">
      <c r="B189" s="90" t="s">
        <v>61</v>
      </c>
    </row>
  </sheetData>
  <mergeCells count="137">
    <mergeCell ref="C19:C21"/>
    <mergeCell ref="D19:D21"/>
    <mergeCell ref="B31:B33"/>
    <mergeCell ref="C31:C33"/>
    <mergeCell ref="D31:D33"/>
    <mergeCell ref="B34:B36"/>
    <mergeCell ref="C34:C36"/>
    <mergeCell ref="C106:C135"/>
    <mergeCell ref="C79:C102"/>
    <mergeCell ref="C103:C105"/>
    <mergeCell ref="D106:D108"/>
    <mergeCell ref="B13:B15"/>
    <mergeCell ref="C13:C15"/>
    <mergeCell ref="D13:D15"/>
    <mergeCell ref="D76:D78"/>
    <mergeCell ref="C76:C78"/>
    <mergeCell ref="B76:B78"/>
    <mergeCell ref="H5:H6"/>
    <mergeCell ref="I5:I6"/>
    <mergeCell ref="B7:B9"/>
    <mergeCell ref="C7:C9"/>
    <mergeCell ref="D7:D9"/>
    <mergeCell ref="B10:B12"/>
    <mergeCell ref="C10:C12"/>
    <mergeCell ref="D10:D12"/>
    <mergeCell ref="B43:B45"/>
    <mergeCell ref="C43:C45"/>
    <mergeCell ref="D43:D45"/>
    <mergeCell ref="B5:D5"/>
    <mergeCell ref="E5:E6"/>
    <mergeCell ref="G5:G6"/>
    <mergeCell ref="B16:B18"/>
    <mergeCell ref="C16:C18"/>
    <mergeCell ref="D16:D18"/>
    <mergeCell ref="B19:B21"/>
    <mergeCell ref="D34:D36"/>
    <mergeCell ref="B25:B27"/>
    <mergeCell ref="C25:C27"/>
    <mergeCell ref="D25:D27"/>
    <mergeCell ref="B28:B30"/>
    <mergeCell ref="C28:C30"/>
    <mergeCell ref="D28:D30"/>
    <mergeCell ref="B37:B39"/>
    <mergeCell ref="C37:C39"/>
    <mergeCell ref="D37:D39"/>
    <mergeCell ref="B40:B42"/>
    <mergeCell ref="C40:C42"/>
    <mergeCell ref="D40:D42"/>
    <mergeCell ref="B49:B51"/>
    <mergeCell ref="C49:C51"/>
    <mergeCell ref="D49:D51"/>
    <mergeCell ref="D52:D54"/>
    <mergeCell ref="D55:D57"/>
    <mergeCell ref="B46:B48"/>
    <mergeCell ref="C46:C48"/>
    <mergeCell ref="D46:D48"/>
    <mergeCell ref="B58:B60"/>
    <mergeCell ref="C58:C60"/>
    <mergeCell ref="D58:D60"/>
    <mergeCell ref="B61:B63"/>
    <mergeCell ref="C61:C63"/>
    <mergeCell ref="D61:D63"/>
    <mergeCell ref="B136:B138"/>
    <mergeCell ref="C136:C138"/>
    <mergeCell ref="D136:D138"/>
    <mergeCell ref="B109:B111"/>
    <mergeCell ref="D103:D105"/>
    <mergeCell ref="B112:B114"/>
    <mergeCell ref="D112:D114"/>
    <mergeCell ref="B115:B117"/>
    <mergeCell ref="D115:D117"/>
    <mergeCell ref="B121:B123"/>
    <mergeCell ref="D97:D99"/>
    <mergeCell ref="D109:D111"/>
    <mergeCell ref="D100:D102"/>
    <mergeCell ref="D133:D135"/>
    <mergeCell ref="D130:D132"/>
    <mergeCell ref="D127:D129"/>
    <mergeCell ref="D124:D126"/>
    <mergeCell ref="D121:D123"/>
    <mergeCell ref="D118:D120"/>
    <mergeCell ref="D154:D156"/>
    <mergeCell ref="D70:D72"/>
    <mergeCell ref="D157:D159"/>
    <mergeCell ref="D145:D147"/>
    <mergeCell ref="B79:B81"/>
    <mergeCell ref="D79:D81"/>
    <mergeCell ref="B88:B90"/>
    <mergeCell ref="D88:D90"/>
    <mergeCell ref="B82:B84"/>
    <mergeCell ref="D82:D84"/>
    <mergeCell ref="D73:D75"/>
    <mergeCell ref="B64:B66"/>
    <mergeCell ref="C64:C66"/>
    <mergeCell ref="D64:D66"/>
    <mergeCell ref="B70:B72"/>
    <mergeCell ref="C70:C72"/>
    <mergeCell ref="B2:I3"/>
    <mergeCell ref="C163:C168"/>
    <mergeCell ref="F5:F6"/>
    <mergeCell ref="B166:B168"/>
    <mergeCell ref="D166:D168"/>
    <mergeCell ref="B169:B171"/>
    <mergeCell ref="C169:C171"/>
    <mergeCell ref="D169:D171"/>
    <mergeCell ref="B160:B162"/>
    <mergeCell ref="C160:C162"/>
    <mergeCell ref="D148:D150"/>
    <mergeCell ref="D91:D93"/>
    <mergeCell ref="B118:B120"/>
    <mergeCell ref="D175:D177"/>
    <mergeCell ref="B157:B159"/>
    <mergeCell ref="C157:C159"/>
    <mergeCell ref="D160:D162"/>
    <mergeCell ref="B163:B165"/>
    <mergeCell ref="D163:D165"/>
    <mergeCell ref="D151:D153"/>
    <mergeCell ref="D139:D141"/>
    <mergeCell ref="B142:B144"/>
    <mergeCell ref="D142:D144"/>
    <mergeCell ref="B67:B69"/>
    <mergeCell ref="C67:C69"/>
    <mergeCell ref="D67:D69"/>
    <mergeCell ref="B85:B87"/>
    <mergeCell ref="D85:D87"/>
    <mergeCell ref="B73:B75"/>
    <mergeCell ref="C73:C75"/>
    <mergeCell ref="C172:C177"/>
    <mergeCell ref="B178:B180"/>
    <mergeCell ref="D94:D96"/>
    <mergeCell ref="B22:B24"/>
    <mergeCell ref="C22:C24"/>
    <mergeCell ref="D22:D24"/>
    <mergeCell ref="D172:D174"/>
    <mergeCell ref="C178:C180"/>
    <mergeCell ref="D178:D180"/>
    <mergeCell ref="B139:B141"/>
  </mergeCells>
  <phoneticPr fontId="16" type="noConversion"/>
  <pageMargins left="0.23622047244094491" right="0.1574803149606299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2023년 결산</vt:lpstr>
      <vt:lpstr>세입결산서</vt:lpstr>
      <vt:lpstr>세출결산서</vt:lpstr>
      <vt:lpstr>'2023년 결산'!Print_Area</vt:lpstr>
      <vt:lpstr>세입결산서!Print_Area</vt:lpstr>
      <vt:lpstr>세출결산서!Print_Area</vt:lpstr>
      <vt:lpstr>세입결산서!Print_Titles</vt:lpstr>
      <vt:lpstr>세출결산서!Print_Titles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2024-01-24T00:55:58Z</cp:lastPrinted>
  <dcterms:created xsi:type="dcterms:W3CDTF">2016-01-05T05:30:54Z</dcterms:created>
  <dcterms:modified xsi:type="dcterms:W3CDTF">2024-03-26T01:00:44Z</dcterms:modified>
  <cp:version>1100.0100.01</cp:version>
</cp:coreProperties>
</file>